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0" windowWidth="25440" windowHeight="11740" activeTab="1"/>
  </bookViews>
  <sheets>
    <sheet name="HowAmIDoing!" sheetId="1" r:id="rId1"/>
    <sheet name="Week 1" sheetId="2" r:id="rId2"/>
    <sheet name="Week 2" sheetId="3" r:id="rId3"/>
    <sheet name="Week 3" sheetId="4" r:id="rId4"/>
    <sheet name="Week 4" sheetId="5" r:id="rId5"/>
    <sheet name="Week 5" sheetId="6" r:id="rId6"/>
    <sheet name="Week 6" sheetId="7" r:id="rId7"/>
    <sheet name="Overall Backbone" sheetId="8" state="hidden" r:id="rId8"/>
  </sheets>
  <definedNames>
    <definedName name="List1">'Overall Backbone'!$B$4:$B$5</definedName>
  </definedNames>
  <calcPr fullCalcOnLoad="1"/>
</workbook>
</file>

<file path=xl/sharedStrings.xml><?xml version="1.0" encoding="utf-8"?>
<sst xmlns="http://schemas.openxmlformats.org/spreadsheetml/2006/main" count="2129" uniqueCount="75">
  <si>
    <t>Best Shape Of My Life</t>
  </si>
  <si>
    <t>Progress Summary</t>
  </si>
  <si>
    <t>Week 1</t>
  </si>
  <si>
    <t>Pro Blocks</t>
  </si>
  <si>
    <t>CHO Blocks</t>
  </si>
  <si>
    <t>Fat Blocks</t>
  </si>
  <si>
    <t>Food Points</t>
  </si>
  <si>
    <t>Time</t>
  </si>
  <si>
    <t>Food Description</t>
  </si>
  <si>
    <t>Paleo? (Y/N)
No Dairy</t>
  </si>
  <si>
    <t>Zone? (Y/N)</t>
  </si>
  <si>
    <t>Post Work Out (Y/N)</t>
  </si>
  <si>
    <t>Cheat 
(Y/N)</t>
  </si>
  <si>
    <t>Meal Notes</t>
  </si>
  <si>
    <t>Meal Type</t>
  </si>
  <si>
    <t>Cheat Meal</t>
  </si>
  <si>
    <t>PWO?</t>
  </si>
  <si>
    <t>Zone</t>
  </si>
  <si>
    <t>Paleo</t>
  </si>
  <si>
    <t>PaleoZone</t>
  </si>
  <si>
    <t>&gt;5 Blocks?</t>
  </si>
  <si>
    <t>Meal Points</t>
  </si>
  <si>
    <t xml:space="preserve"> Meal 1</t>
  </si>
  <si>
    <t>Meal 1 Points</t>
  </si>
  <si>
    <t>Meal 2</t>
  </si>
  <si>
    <t>Meal 2 Points</t>
  </si>
  <si>
    <t>Meal 3</t>
  </si>
  <si>
    <t>Meal 3 Points</t>
  </si>
  <si>
    <t>Meal 4</t>
  </si>
  <si>
    <t>Meal 4 Points</t>
  </si>
  <si>
    <t>Meal 5</t>
  </si>
  <si>
    <t>Meal 5 Points</t>
  </si>
  <si>
    <t>Workout?</t>
  </si>
  <si>
    <t>Post Workout Meal Before Leaving Gym</t>
  </si>
  <si>
    <t>Fewer than 5 Hours Between Meals?</t>
  </si>
  <si>
    <t>Alcoholic Beverages? (Quantity)</t>
  </si>
  <si>
    <t>5 Grams Fish Oil?</t>
  </si>
  <si>
    <t>Bonus/Deductions</t>
  </si>
  <si>
    <t>Five Meals Per Day</t>
  </si>
  <si>
    <t>Water</t>
  </si>
  <si>
    <t>Sleep</t>
  </si>
  <si>
    <t>Between Meals</t>
  </si>
  <si>
    <t>Veggies</t>
  </si>
  <si>
    <t>Alcohol</t>
  </si>
  <si>
    <t>PWO Before Leaving Gym?</t>
  </si>
  <si>
    <t>Fish Oil</t>
  </si>
  <si>
    <t>Total Daily Points</t>
  </si>
  <si>
    <t>8 1/2 Hours Sleep?</t>
  </si>
  <si>
    <t>Veggies (1 block atleast) In Each Meal</t>
  </si>
  <si>
    <t xml:space="preserve">  5 Meals in Day?</t>
  </si>
  <si>
    <t>64 Oz Water?</t>
  </si>
  <si>
    <t>Daily Points Summary</t>
  </si>
  <si>
    <t>Exercise Counter</t>
  </si>
  <si>
    <t>Bonus Workout Points</t>
  </si>
  <si>
    <t>Total Week 1 Points</t>
  </si>
  <si>
    <t>Add?</t>
  </si>
  <si>
    <t>Amount</t>
  </si>
  <si>
    <t>Total</t>
  </si>
  <si>
    <t>Week 2</t>
  </si>
  <si>
    <t>Week 3</t>
  </si>
  <si>
    <t>List 1</t>
  </si>
  <si>
    <t>(yes/no)</t>
  </si>
  <si>
    <t>Yes</t>
  </si>
  <si>
    <t>Forfeit</t>
  </si>
  <si>
    <t>Half</t>
  </si>
  <si>
    <t>All</t>
  </si>
  <si>
    <t>Verve Apparel</t>
  </si>
  <si>
    <t>My Points</t>
  </si>
  <si>
    <t>No</t>
  </si>
  <si>
    <t>Day</t>
  </si>
  <si>
    <t>SUM</t>
  </si>
  <si>
    <t>Week 4</t>
  </si>
  <si>
    <t>8 Hours Sleep?</t>
  </si>
  <si>
    <t>Week 6</t>
  </si>
  <si>
    <t>Week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</si>
</sst>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&quot;,&quot;\ mmmm\ dd&quot;,&quot;\ yyyy"/>
    <numFmt numFmtId="165" formatCode="#\ #/#"/>
  </numFmts>
  <fonts count="50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48"/>
      <color indexed="10"/>
      <name val="Lucida Grande"/>
      <family val="0"/>
    </font>
    <font>
      <sz val="18"/>
      <color indexed="9"/>
      <name val="Arial Bold"/>
      <family val="0"/>
    </font>
    <font>
      <sz val="24"/>
      <color indexed="15"/>
      <name val="Arial"/>
      <family val="2"/>
    </font>
    <font>
      <sz val="18"/>
      <color indexed="9"/>
      <name val="Arial"/>
      <family val="2"/>
    </font>
    <font>
      <sz val="12"/>
      <color indexed="9"/>
      <name val="Arial"/>
      <family val="2"/>
    </font>
    <font>
      <sz val="10"/>
      <color indexed="8"/>
      <name val="Helv"/>
      <family val="0"/>
    </font>
    <font>
      <sz val="10"/>
      <color indexed="10"/>
      <name val="Arial Bold"/>
      <family val="0"/>
    </font>
    <font>
      <sz val="10"/>
      <color indexed="9"/>
      <name val="Arial Bold"/>
      <family val="0"/>
    </font>
    <font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10"/>
      <name val="Arial Bold"/>
      <family val="0"/>
    </font>
    <font>
      <sz val="7.75"/>
      <color indexed="8"/>
      <name val="Helv"/>
      <family val="0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3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11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6"/>
      <name val="Calibri"/>
      <family val="2"/>
    </font>
    <font>
      <b/>
      <sz val="28"/>
      <color indexed="8"/>
      <name val="Helv"/>
      <family val="0"/>
    </font>
    <font>
      <b/>
      <sz val="4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4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medium">
        <color indexed="9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14"/>
      </left>
      <right style="medium">
        <color indexed="9"/>
      </right>
      <top style="thin">
        <color indexed="14"/>
      </top>
      <bottom style="thin">
        <color indexed="14"/>
      </bottom>
    </border>
    <border>
      <left style="medium">
        <color indexed="9"/>
      </left>
      <right style="thin">
        <color indexed="14"/>
      </right>
      <top style="medium">
        <color indexed="9"/>
      </top>
      <bottom style="thin">
        <color indexed="14"/>
      </bottom>
    </border>
    <border>
      <left style="thin">
        <color indexed="14"/>
      </left>
      <right style="thin">
        <color indexed="14"/>
      </right>
      <top style="medium">
        <color indexed="9"/>
      </top>
      <bottom style="thin">
        <color indexed="14"/>
      </bottom>
    </border>
    <border>
      <left style="thin">
        <color indexed="14"/>
      </left>
      <right style="medium">
        <color indexed="9"/>
      </right>
      <top style="medium">
        <color indexed="9"/>
      </top>
      <bottom style="thin">
        <color indexed="14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thin">
        <color indexed="14"/>
      </right>
      <top style="thin">
        <color indexed="14"/>
      </top>
      <bottom style="medium">
        <color indexed="9"/>
      </bottom>
    </border>
    <border>
      <left style="thin">
        <color indexed="14"/>
      </left>
      <right style="medium">
        <color indexed="9"/>
      </right>
      <top style="thin">
        <color indexed="14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thin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14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>
        <color indexed="63"/>
      </right>
      <top style="medium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 style="medium">
        <color indexed="9"/>
      </bottom>
    </border>
    <border>
      <left>
        <color indexed="63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medium">
        <color indexed="9"/>
      </bottom>
    </border>
  </borders>
  <cellStyleXfs count="61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6" fillId="33" borderId="11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164" fontId="8" fillId="34" borderId="14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0" fontId="8" fillId="34" borderId="0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164" fontId="8" fillId="34" borderId="16" xfId="0" applyNumberFormat="1" applyFont="1" applyFill="1" applyBorder="1" applyAlignment="1">
      <alignment horizontal="center" vertical="center" wrapText="1"/>
    </xf>
    <xf numFmtId="0" fontId="8" fillId="34" borderId="16" xfId="0" applyNumberFormat="1" applyFont="1" applyFill="1" applyBorder="1" applyAlignment="1">
      <alignment horizontal="center" vertical="center" wrapText="1"/>
    </xf>
    <xf numFmtId="165" fontId="8" fillId="34" borderId="16" xfId="0" applyNumberFormat="1" applyFont="1" applyFill="1" applyBorder="1" applyAlignment="1">
      <alignment horizontal="center" vertical="center" wrapText="1"/>
    </xf>
    <xf numFmtId="16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0" fontId="1" fillId="35" borderId="18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0" fontId="10" fillId="34" borderId="21" xfId="0" applyNumberFormat="1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>
      <alignment/>
    </xf>
    <xf numFmtId="0" fontId="1" fillId="33" borderId="23" xfId="0" applyNumberFormat="1" applyFont="1" applyFill="1" applyBorder="1" applyAlignment="1">
      <alignment/>
    </xf>
    <xf numFmtId="0" fontId="1" fillId="33" borderId="24" xfId="0" applyNumberFormat="1" applyFont="1" applyFill="1" applyBorder="1" applyAlignment="1">
      <alignment/>
    </xf>
    <xf numFmtId="0" fontId="1" fillId="33" borderId="25" xfId="0" applyNumberFormat="1" applyFont="1" applyFill="1" applyBorder="1" applyAlignment="1">
      <alignment/>
    </xf>
    <xf numFmtId="0" fontId="1" fillId="35" borderId="26" xfId="0" applyNumberFormat="1" applyFont="1" applyFill="1" applyBorder="1" applyAlignment="1">
      <alignment horizontal="center" vertical="center" wrapText="1"/>
    </xf>
    <xf numFmtId="0" fontId="1" fillId="35" borderId="27" xfId="0" applyNumberFormat="1" applyFont="1" applyFill="1" applyBorder="1" applyAlignment="1">
      <alignment horizontal="center" vertical="center" wrapText="1"/>
    </xf>
    <xf numFmtId="0" fontId="1" fillId="35" borderId="28" xfId="0" applyNumberFormat="1" applyFont="1" applyFill="1" applyBorder="1" applyAlignment="1">
      <alignment horizontal="center" vertical="center" wrapText="1"/>
    </xf>
    <xf numFmtId="20" fontId="1" fillId="35" borderId="26" xfId="0" applyNumberFormat="1" applyFont="1" applyFill="1" applyBorder="1" applyAlignment="1">
      <alignment horizontal="center" vertical="center" wrapText="1"/>
    </xf>
    <xf numFmtId="165" fontId="1" fillId="35" borderId="27" xfId="0" applyNumberFormat="1" applyFont="1" applyFill="1" applyBorder="1" applyAlignment="1">
      <alignment horizontal="center" vertical="center" wrapText="1"/>
    </xf>
    <xf numFmtId="20" fontId="1" fillId="35" borderId="29" xfId="0" applyNumberFormat="1" applyFont="1" applyFill="1" applyBorder="1" applyAlignment="1">
      <alignment horizontal="center" vertical="center" wrapText="1"/>
    </xf>
    <xf numFmtId="0" fontId="1" fillId="35" borderId="30" xfId="0" applyNumberFormat="1" applyFont="1" applyFill="1" applyBorder="1" applyAlignment="1">
      <alignment horizontal="center" vertical="center" wrapText="1"/>
    </xf>
    <xf numFmtId="0" fontId="1" fillId="35" borderId="31" xfId="0" applyNumberFormat="1" applyFont="1" applyFill="1" applyBorder="1" applyAlignment="1">
      <alignment horizontal="center" vertical="center" wrapText="1"/>
    </xf>
    <xf numFmtId="0" fontId="10" fillId="34" borderId="32" xfId="0" applyNumberFormat="1" applyFont="1" applyFill="1" applyBorder="1" applyAlignment="1">
      <alignment horizontal="center" vertical="center" wrapText="1"/>
    </xf>
    <xf numFmtId="0" fontId="1" fillId="33" borderId="33" xfId="0" applyNumberFormat="1" applyFont="1" applyFill="1" applyBorder="1" applyAlignment="1">
      <alignment/>
    </xf>
    <xf numFmtId="0" fontId="1" fillId="33" borderId="34" xfId="0" applyNumberFormat="1" applyFont="1" applyFill="1" applyBorder="1" applyAlignment="1">
      <alignment/>
    </xf>
    <xf numFmtId="0" fontId="1" fillId="35" borderId="35" xfId="0" applyNumberFormat="1" applyFont="1" applyFill="1" applyBorder="1" applyAlignment="1">
      <alignment horizontal="center" vertical="center" wrapText="1"/>
    </xf>
    <xf numFmtId="0" fontId="1" fillId="35" borderId="36" xfId="0" applyNumberFormat="1" applyFont="1" applyFill="1" applyBorder="1" applyAlignment="1">
      <alignment horizontal="center" vertical="center" wrapText="1"/>
    </xf>
    <xf numFmtId="0" fontId="1" fillId="35" borderId="37" xfId="0" applyNumberFormat="1" applyFont="1" applyFill="1" applyBorder="1" applyAlignment="1">
      <alignment horizontal="center" vertical="center" wrapText="1"/>
    </xf>
    <xf numFmtId="0" fontId="1" fillId="34" borderId="36" xfId="0" applyNumberFormat="1" applyFont="1" applyFill="1" applyBorder="1" applyAlignment="1">
      <alignment horizontal="center" vertical="center" wrapText="1"/>
    </xf>
    <xf numFmtId="0" fontId="1" fillId="33" borderId="23" xfId="0" applyNumberFormat="1" applyFont="1" applyFill="1" applyBorder="1" applyAlignment="1">
      <alignment wrapText="1"/>
    </xf>
    <xf numFmtId="0" fontId="1" fillId="33" borderId="24" xfId="0" applyNumberFormat="1" applyFont="1" applyFill="1" applyBorder="1" applyAlignment="1">
      <alignment wrapText="1"/>
    </xf>
    <xf numFmtId="0" fontId="1" fillId="34" borderId="38" xfId="0" applyNumberFormat="1" applyFont="1" applyFill="1" applyBorder="1" applyAlignment="1">
      <alignment/>
    </xf>
    <xf numFmtId="0" fontId="10" fillId="34" borderId="39" xfId="0" applyNumberFormat="1" applyFont="1" applyFill="1" applyBorder="1" applyAlignment="1">
      <alignment horizontal="center" vertical="center" wrapText="1"/>
    </xf>
    <xf numFmtId="0" fontId="10" fillId="34" borderId="40" xfId="0" applyNumberFormat="1" applyFont="1" applyFill="1" applyBorder="1" applyAlignment="1">
      <alignment horizontal="center" vertical="center" wrapText="1"/>
    </xf>
    <xf numFmtId="0" fontId="1" fillId="35" borderId="41" xfId="0" applyNumberFormat="1" applyFont="1" applyFill="1" applyBorder="1" applyAlignment="1">
      <alignment horizontal="center" vertical="center" wrapText="1"/>
    </xf>
    <xf numFmtId="0" fontId="1" fillId="35" borderId="42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 horizontal="center" vertical="center" wrapText="1"/>
    </xf>
    <xf numFmtId="0" fontId="1" fillId="35" borderId="16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 horizontal="center" vertical="center" wrapText="1"/>
    </xf>
    <xf numFmtId="0" fontId="10" fillId="35" borderId="43" xfId="0" applyNumberFormat="1" applyFont="1" applyFill="1" applyBorder="1" applyAlignment="1">
      <alignment horizontal="center" vertical="center" wrapText="1"/>
    </xf>
    <xf numFmtId="0" fontId="8" fillId="34" borderId="44" xfId="0" applyNumberFormat="1" applyFont="1" applyFill="1" applyBorder="1" applyAlignment="1">
      <alignment horizontal="center" vertical="center" wrapText="1"/>
    </xf>
    <xf numFmtId="0" fontId="1" fillId="33" borderId="45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wrapText="1"/>
    </xf>
    <xf numFmtId="164" fontId="8" fillId="36" borderId="41" xfId="0" applyNumberFormat="1" applyFont="1" applyFill="1" applyBorder="1" applyAlignment="1">
      <alignment horizontal="center" vertical="center" wrapText="1"/>
    </xf>
    <xf numFmtId="0" fontId="9" fillId="36" borderId="41" xfId="0" applyNumberFormat="1" applyFont="1" applyFill="1" applyBorder="1" applyAlignment="1">
      <alignment horizontal="center" vertical="center" wrapText="1"/>
    </xf>
    <xf numFmtId="0" fontId="9" fillId="36" borderId="14" xfId="0" applyNumberFormat="1" applyFont="1" applyFill="1" applyBorder="1" applyAlignment="1">
      <alignment horizontal="center" vertical="center" wrapText="1"/>
    </xf>
    <xf numFmtId="0" fontId="9" fillId="36" borderId="44" xfId="0" applyNumberFormat="1" applyFont="1" applyFill="1" applyBorder="1" applyAlignment="1">
      <alignment horizontal="center" vertical="center" wrapText="1"/>
    </xf>
    <xf numFmtId="0" fontId="11" fillId="36" borderId="36" xfId="0" applyNumberFormat="1" applyFont="1" applyFill="1" applyBorder="1" applyAlignment="1">
      <alignment horizontal="center" vertical="center" wrapText="1"/>
    </xf>
    <xf numFmtId="0" fontId="11" fillId="36" borderId="46" xfId="0" applyNumberFormat="1" applyFont="1" applyFill="1" applyBorder="1" applyAlignment="1">
      <alignment horizontal="center" vertical="center" wrapText="1"/>
    </xf>
    <xf numFmtId="0" fontId="11" fillId="36" borderId="47" xfId="0" applyNumberFormat="1" applyFont="1" applyFill="1" applyBorder="1" applyAlignment="1">
      <alignment horizontal="center" vertical="center" wrapText="1"/>
    </xf>
    <xf numFmtId="0" fontId="11" fillId="36" borderId="37" xfId="0" applyNumberFormat="1" applyFont="1" applyFill="1" applyBorder="1" applyAlignment="1">
      <alignment horizontal="center" vertical="center" wrapText="1"/>
    </xf>
    <xf numFmtId="0" fontId="11" fillId="36" borderId="35" xfId="0" applyNumberFormat="1" applyFont="1" applyFill="1" applyBorder="1" applyAlignment="1">
      <alignment horizontal="center" vertical="center" wrapText="1"/>
    </xf>
    <xf numFmtId="0" fontId="11" fillId="36" borderId="48" xfId="0" applyNumberFormat="1" applyFont="1" applyFill="1" applyBorder="1" applyAlignment="1">
      <alignment horizontal="center" vertical="center" wrapText="1"/>
    </xf>
    <xf numFmtId="164" fontId="8" fillId="36" borderId="49" xfId="0" applyNumberFormat="1" applyFont="1" applyFill="1" applyBorder="1" applyAlignment="1">
      <alignment horizontal="center" vertical="center" wrapText="1"/>
    </xf>
    <xf numFmtId="0" fontId="8" fillId="36" borderId="41" xfId="0" applyNumberFormat="1" applyFont="1" applyFill="1" applyBorder="1" applyAlignment="1">
      <alignment horizontal="center" vertical="center" wrapText="1"/>
    </xf>
    <xf numFmtId="0" fontId="8" fillId="36" borderId="50" xfId="0" applyNumberFormat="1" applyFont="1" applyFill="1" applyBorder="1" applyAlignment="1">
      <alignment horizontal="center" vertical="center" wrapText="1"/>
    </xf>
    <xf numFmtId="164" fontId="8" fillId="36" borderId="49" xfId="0" applyNumberFormat="1" applyFont="1" applyFill="1" applyBorder="1" applyAlignment="1">
      <alignment horizontal="center" vertical="center" wrapText="1"/>
    </xf>
    <xf numFmtId="0" fontId="9" fillId="36" borderId="50" xfId="0" applyNumberFormat="1" applyFont="1" applyFill="1" applyBorder="1" applyAlignment="1">
      <alignment horizontal="center" vertical="center" wrapText="1"/>
    </xf>
    <xf numFmtId="0" fontId="1" fillId="35" borderId="51" xfId="0" applyNumberFormat="1" applyFont="1" applyFill="1" applyBorder="1" applyAlignment="1">
      <alignment horizontal="center" vertical="center" wrapText="1"/>
    </xf>
    <xf numFmtId="0" fontId="1" fillId="35" borderId="52" xfId="0" applyNumberFormat="1" applyFont="1" applyFill="1" applyBorder="1" applyAlignment="1">
      <alignment horizontal="center" vertical="center" wrapText="1"/>
    </xf>
    <xf numFmtId="0" fontId="1" fillId="35" borderId="53" xfId="0" applyNumberFormat="1" applyFont="1" applyFill="1" applyBorder="1" applyAlignment="1">
      <alignment horizontal="center" vertical="center" wrapText="1"/>
    </xf>
    <xf numFmtId="0" fontId="1" fillId="35" borderId="54" xfId="0" applyNumberFormat="1" applyFont="1" applyFill="1" applyBorder="1" applyAlignment="1">
      <alignment horizontal="center" vertical="center" wrapText="1"/>
    </xf>
    <xf numFmtId="0" fontId="1" fillId="35" borderId="55" xfId="0" applyNumberFormat="1" applyFont="1" applyFill="1" applyBorder="1" applyAlignment="1">
      <alignment horizontal="center" vertical="center" wrapText="1"/>
    </xf>
    <xf numFmtId="0" fontId="1" fillId="35" borderId="56" xfId="0" applyNumberFormat="1" applyFont="1" applyFill="1" applyBorder="1" applyAlignment="1">
      <alignment horizontal="center" vertical="center" wrapText="1"/>
    </xf>
    <xf numFmtId="0" fontId="1" fillId="35" borderId="56" xfId="0" applyNumberFormat="1" applyFont="1" applyFill="1" applyBorder="1" applyAlignment="1">
      <alignment horizontal="center" vertical="center" wrapText="1"/>
    </xf>
    <xf numFmtId="0" fontId="1" fillId="35" borderId="27" xfId="0" applyNumberFormat="1" applyFont="1" applyFill="1" applyBorder="1" applyAlignment="1">
      <alignment horizontal="center" vertical="center" wrapText="1"/>
    </xf>
    <xf numFmtId="0" fontId="1" fillId="35" borderId="20" xfId="0" applyNumberFormat="1" applyFont="1" applyFill="1" applyBorder="1" applyAlignment="1">
      <alignment horizontal="center" vertical="center" wrapText="1"/>
    </xf>
    <xf numFmtId="0" fontId="1" fillId="35" borderId="35" xfId="0" applyNumberFormat="1" applyFont="1" applyFill="1" applyBorder="1" applyAlignment="1">
      <alignment horizontal="center" vertical="center" wrapText="1"/>
    </xf>
    <xf numFmtId="0" fontId="1" fillId="35" borderId="37" xfId="0" applyNumberFormat="1" applyFont="1" applyFill="1" applyBorder="1" applyAlignment="1">
      <alignment horizontal="center" vertical="center" wrapText="1"/>
    </xf>
    <xf numFmtId="0" fontId="1" fillId="35" borderId="19" xfId="0" applyNumberFormat="1" applyFont="1" applyFill="1" applyBorder="1" applyAlignment="1">
      <alignment horizontal="center" vertical="center" wrapText="1"/>
    </xf>
    <xf numFmtId="0" fontId="1" fillId="35" borderId="28" xfId="0" applyNumberFormat="1" applyFont="1" applyFill="1" applyBorder="1" applyAlignment="1">
      <alignment horizontal="center" vertical="center" wrapText="1"/>
    </xf>
    <xf numFmtId="0" fontId="6" fillId="33" borderId="57" xfId="0" applyNumberFormat="1" applyFont="1" applyFill="1" applyBorder="1" applyAlignment="1">
      <alignment horizontal="center" vertical="center"/>
    </xf>
    <xf numFmtId="0" fontId="1" fillId="33" borderId="57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0" fontId="1" fillId="35" borderId="18" xfId="0" applyNumberFormat="1" applyFont="1" applyFill="1" applyBorder="1" applyAlignment="1">
      <alignment horizontal="center" vertical="center" wrapText="1"/>
    </xf>
    <xf numFmtId="20" fontId="1" fillId="35" borderId="19" xfId="0" applyNumberFormat="1" applyFont="1" applyFill="1" applyBorder="1" applyAlignment="1">
      <alignment horizontal="center" vertical="center" wrapText="1"/>
    </xf>
    <xf numFmtId="0" fontId="2" fillId="37" borderId="58" xfId="0" applyNumberFormat="1" applyFont="1" applyFill="1" applyBorder="1" applyAlignment="1">
      <alignment horizontal="center" vertical="center"/>
    </xf>
    <xf numFmtId="0" fontId="2" fillId="37" borderId="0" xfId="0" applyNumberFormat="1" applyFont="1" applyFill="1" applyBorder="1" applyAlignment="1">
      <alignment horizontal="center" vertical="center"/>
    </xf>
    <xf numFmtId="0" fontId="3" fillId="36" borderId="59" xfId="0" applyNumberFormat="1" applyFont="1" applyFill="1" applyBorder="1" applyAlignment="1">
      <alignment horizontal="center" vertical="center" wrapText="1"/>
    </xf>
    <xf numFmtId="0" fontId="3" fillId="36" borderId="0" xfId="0" applyNumberFormat="1" applyFont="1" applyFill="1" applyBorder="1" applyAlignment="1">
      <alignment horizontal="center" vertical="center" wrapText="1"/>
    </xf>
    <xf numFmtId="0" fontId="11" fillId="36" borderId="60" xfId="0" applyNumberFormat="1" applyFont="1" applyFill="1" applyBorder="1" applyAlignment="1">
      <alignment horizontal="center" vertical="center" wrapText="1"/>
    </xf>
    <xf numFmtId="0" fontId="11" fillId="36" borderId="61" xfId="0" applyNumberFormat="1" applyFont="1" applyFill="1" applyBorder="1" applyAlignment="1">
      <alignment horizontal="center" vertical="center" wrapText="1"/>
    </xf>
    <xf numFmtId="0" fontId="11" fillId="36" borderId="62" xfId="0" applyNumberFormat="1" applyFont="1" applyFill="1" applyBorder="1" applyAlignment="1">
      <alignment horizontal="center" vertical="center" wrapText="1"/>
    </xf>
    <xf numFmtId="0" fontId="11" fillId="36" borderId="44" xfId="0" applyNumberFormat="1" applyFont="1" applyFill="1" applyBorder="1" applyAlignment="1">
      <alignment horizontal="center" vertical="center" wrapText="1"/>
    </xf>
    <xf numFmtId="0" fontId="2" fillId="37" borderId="63" xfId="0" applyNumberFormat="1" applyFont="1" applyFill="1" applyBorder="1" applyAlignment="1">
      <alignment horizontal="center"/>
    </xf>
    <xf numFmtId="0" fontId="2" fillId="37" borderId="16" xfId="0" applyNumberFormat="1" applyFont="1" applyFill="1" applyBorder="1" applyAlignment="1">
      <alignment horizontal="center"/>
    </xf>
    <xf numFmtId="0" fontId="12" fillId="36" borderId="49" xfId="0" applyNumberFormat="1" applyFont="1" applyFill="1" applyBorder="1" applyAlignment="1">
      <alignment horizontal="center" vertical="center" wrapText="1"/>
    </xf>
    <xf numFmtId="0" fontId="12" fillId="36" borderId="41" xfId="0" applyNumberFormat="1" applyFont="1" applyFill="1" applyBorder="1" applyAlignment="1">
      <alignment horizontal="center" vertical="center" wrapText="1"/>
    </xf>
    <xf numFmtId="0" fontId="12" fillId="36" borderId="5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333333"/>
      <rgbColor rgb="00993366"/>
      <rgbColor rgb="00FFFFFF"/>
      <rgbColor rgb="00C0C0C0"/>
      <rgbColor rgb="00000090"/>
      <rgbColor rgb="00FF0000"/>
      <rgbColor rgb="00CCCCCC"/>
      <rgbColor rgb="00808080"/>
      <rgbColor rgb="00000080"/>
      <rgbColor rgb="00FF00FF"/>
      <rgbColor rgb="00FFFF00"/>
      <rgbColor rgb="0000FFFF"/>
      <rgbColor rgb="0033CCCC"/>
      <rgbColor rgb="00800000"/>
      <rgbColor rgb="00570D0D"/>
      <rgbColor rgb="00E24251"/>
      <rgbColor rgb="00FBEBEB"/>
      <rgbColor rgb="004F81BD"/>
      <rgbColor rgb="00FF8080"/>
      <rgbColor rgb="003F77BE"/>
      <rgbColor rgb="007CC861"/>
      <rgbColor rgb="00FFB143"/>
      <rgbColor rgb="00EF383C"/>
      <rgbColor rgb="009D56AB"/>
      <rgbColor rgb="00AEB2B1"/>
      <rgbColor rgb="00C0C0C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0000"/>
                </a:solidFill>
              </a:rPr>
              <a:t>Progress Summary</a:t>
            </a:r>
          </a:p>
        </c:rich>
      </c:tx>
      <c:layout>
        <c:manualLayout>
          <c:xMode val="factor"/>
          <c:yMode val="factor"/>
          <c:x val="-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15"/>
          <c:w val="0.76875"/>
          <c:h val="0.688"/>
        </c:manualLayout>
      </c:layout>
      <c:areaChart>
        <c:grouping val="stacked"/>
        <c:varyColors val="0"/>
        <c:ser>
          <c:idx val="0"/>
          <c:order val="0"/>
          <c:tx>
            <c:v>Black Fuel Band</c:v>
          </c:tx>
          <c:spPr>
            <a:solidFill>
              <a:srgbClr val="0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Backbone'!$G$7:$G$34</c:f>
              <c:numCache>
                <c:ptCount val="28"/>
                <c:pt idx="0">
                  <c:v>14.821428571428571</c:v>
                </c:pt>
                <c:pt idx="1">
                  <c:v>29.642857142857142</c:v>
                </c:pt>
                <c:pt idx="2">
                  <c:v>44.464285714285715</c:v>
                </c:pt>
                <c:pt idx="3">
                  <c:v>59.285714285714285</c:v>
                </c:pt>
                <c:pt idx="4">
                  <c:v>74.10714285714286</c:v>
                </c:pt>
                <c:pt idx="5">
                  <c:v>88.92857142857143</c:v>
                </c:pt>
                <c:pt idx="6">
                  <c:v>103.75</c:v>
                </c:pt>
                <c:pt idx="7">
                  <c:v>118.57142857142857</c:v>
                </c:pt>
                <c:pt idx="8">
                  <c:v>133.39285714285714</c:v>
                </c:pt>
                <c:pt idx="9">
                  <c:v>148.21428571428572</c:v>
                </c:pt>
                <c:pt idx="10">
                  <c:v>163.03571428571428</c:v>
                </c:pt>
                <c:pt idx="11">
                  <c:v>177.85714285714286</c:v>
                </c:pt>
                <c:pt idx="12">
                  <c:v>192.67857142857142</c:v>
                </c:pt>
                <c:pt idx="13">
                  <c:v>207.5</c:v>
                </c:pt>
                <c:pt idx="14">
                  <c:v>222.32142857142856</c:v>
                </c:pt>
                <c:pt idx="15">
                  <c:v>237.14285714285714</c:v>
                </c:pt>
                <c:pt idx="16">
                  <c:v>251.96428571428572</c:v>
                </c:pt>
                <c:pt idx="17">
                  <c:v>266.7857142857143</c:v>
                </c:pt>
                <c:pt idx="18">
                  <c:v>281.60714285714283</c:v>
                </c:pt>
                <c:pt idx="19">
                  <c:v>296.42857142857144</c:v>
                </c:pt>
                <c:pt idx="20">
                  <c:v>311.25</c:v>
                </c:pt>
                <c:pt idx="21">
                  <c:v>326.07142857142856</c:v>
                </c:pt>
                <c:pt idx="22">
                  <c:v>340.8928571428571</c:v>
                </c:pt>
                <c:pt idx="23">
                  <c:v>355.7142857142857</c:v>
                </c:pt>
                <c:pt idx="24">
                  <c:v>370.5357142857143</c:v>
                </c:pt>
                <c:pt idx="25">
                  <c:v>385.35714285714283</c:v>
                </c:pt>
                <c:pt idx="26">
                  <c:v>400.17857142857144</c:v>
                </c:pt>
                <c:pt idx="27">
                  <c:v>415</c:v>
                </c:pt>
              </c:numCache>
            </c:numRef>
          </c:val>
        </c:ser>
        <c:ser>
          <c:idx val="1"/>
          <c:order val="1"/>
          <c:tx>
            <c:v>Half Money Back</c:v>
          </c:tx>
          <c:spPr>
            <a:solidFill>
              <a:srgbClr val="570D0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Backbone'!$H$7:$H$34</c:f>
              <c:numCache>
                <c:ptCount val="28"/>
                <c:pt idx="0">
                  <c:v>2.2857142857142865</c:v>
                </c:pt>
                <c:pt idx="1">
                  <c:v>4.571428571428573</c:v>
                </c:pt>
                <c:pt idx="2">
                  <c:v>6.857142857142854</c:v>
                </c:pt>
                <c:pt idx="3">
                  <c:v>9.142857142857146</c:v>
                </c:pt>
                <c:pt idx="4">
                  <c:v>11.42857142857143</c:v>
                </c:pt>
                <c:pt idx="5">
                  <c:v>13.714285714285708</c:v>
                </c:pt>
                <c:pt idx="6">
                  <c:v>16</c:v>
                </c:pt>
                <c:pt idx="7">
                  <c:v>18.285714285714292</c:v>
                </c:pt>
                <c:pt idx="8">
                  <c:v>20.571428571428584</c:v>
                </c:pt>
                <c:pt idx="9">
                  <c:v>22.85714285714286</c:v>
                </c:pt>
                <c:pt idx="10">
                  <c:v>25.142857142857167</c:v>
                </c:pt>
                <c:pt idx="11">
                  <c:v>27.428571428571416</c:v>
                </c:pt>
                <c:pt idx="12">
                  <c:v>29.714285714285722</c:v>
                </c:pt>
                <c:pt idx="13">
                  <c:v>32</c:v>
                </c:pt>
                <c:pt idx="14">
                  <c:v>34.285714285714334</c:v>
                </c:pt>
                <c:pt idx="15">
                  <c:v>36.571428571428584</c:v>
                </c:pt>
                <c:pt idx="16">
                  <c:v>38.85714285714283</c:v>
                </c:pt>
                <c:pt idx="17">
                  <c:v>41.14285714285717</c:v>
                </c:pt>
                <c:pt idx="18">
                  <c:v>43.428571428571445</c:v>
                </c:pt>
                <c:pt idx="19">
                  <c:v>45.71428571428572</c:v>
                </c:pt>
                <c:pt idx="20">
                  <c:v>48</c:v>
                </c:pt>
                <c:pt idx="21">
                  <c:v>50.285714285714334</c:v>
                </c:pt>
                <c:pt idx="22">
                  <c:v>52.57142857142861</c:v>
                </c:pt>
                <c:pt idx="23">
                  <c:v>54.85714285714283</c:v>
                </c:pt>
                <c:pt idx="24">
                  <c:v>57.14285714285717</c:v>
                </c:pt>
                <c:pt idx="25">
                  <c:v>59.428571428571445</c:v>
                </c:pt>
                <c:pt idx="26">
                  <c:v>61.71428571428572</c:v>
                </c:pt>
                <c:pt idx="27">
                  <c:v>64</c:v>
                </c:pt>
              </c:numCache>
            </c:numRef>
          </c:val>
        </c:ser>
        <c:ser>
          <c:idx val="2"/>
          <c:order val="2"/>
          <c:tx>
            <c:v>All Money Back + Red Fuel Band</c:v>
          </c:tx>
          <c:spPr>
            <a:solidFill>
              <a:srgbClr val="E2425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Backbone'!$I$7:$I$34</c:f>
              <c:numCache>
                <c:ptCount val="28"/>
                <c:pt idx="0">
                  <c:v>4.7142857142857135</c:v>
                </c:pt>
                <c:pt idx="1">
                  <c:v>9.428571428571427</c:v>
                </c:pt>
                <c:pt idx="2">
                  <c:v>14.142857142857153</c:v>
                </c:pt>
                <c:pt idx="3">
                  <c:v>18.857142857142854</c:v>
                </c:pt>
                <c:pt idx="4">
                  <c:v>23.57142857142857</c:v>
                </c:pt>
                <c:pt idx="5">
                  <c:v>28.285714285714306</c:v>
                </c:pt>
                <c:pt idx="6">
                  <c:v>33</c:v>
                </c:pt>
                <c:pt idx="7">
                  <c:v>37.71428571428571</c:v>
                </c:pt>
                <c:pt idx="8">
                  <c:v>42.428571428571445</c:v>
                </c:pt>
                <c:pt idx="9">
                  <c:v>47.14285714285714</c:v>
                </c:pt>
                <c:pt idx="10">
                  <c:v>51.85714285714286</c:v>
                </c:pt>
                <c:pt idx="11">
                  <c:v>56.57142857142861</c:v>
                </c:pt>
                <c:pt idx="12">
                  <c:v>61.285714285714306</c:v>
                </c:pt>
                <c:pt idx="13">
                  <c:v>66</c:v>
                </c:pt>
                <c:pt idx="14">
                  <c:v>70.71428571428572</c:v>
                </c:pt>
                <c:pt idx="15">
                  <c:v>75.42857142857142</c:v>
                </c:pt>
                <c:pt idx="16">
                  <c:v>80.14285714285717</c:v>
                </c:pt>
                <c:pt idx="17">
                  <c:v>84.85714285714289</c:v>
                </c:pt>
                <c:pt idx="18">
                  <c:v>89.57142857142861</c:v>
                </c:pt>
                <c:pt idx="19">
                  <c:v>94.28571428571428</c:v>
                </c:pt>
                <c:pt idx="20">
                  <c:v>99.00000000000006</c:v>
                </c:pt>
                <c:pt idx="21">
                  <c:v>103.71428571428572</c:v>
                </c:pt>
                <c:pt idx="22">
                  <c:v>108.42857142857144</c:v>
                </c:pt>
                <c:pt idx="23">
                  <c:v>113.14285714285722</c:v>
                </c:pt>
                <c:pt idx="24">
                  <c:v>117.85714285714289</c:v>
                </c:pt>
                <c:pt idx="25">
                  <c:v>122.57142857142861</c:v>
                </c:pt>
                <c:pt idx="26">
                  <c:v>127.28571428571433</c:v>
                </c:pt>
                <c:pt idx="27">
                  <c:v>132</c:v>
                </c:pt>
              </c:numCache>
            </c:numRef>
          </c:val>
        </c:ser>
        <c:ser>
          <c:idx val="3"/>
          <c:order val="3"/>
          <c:tx>
            <c:v>All Money + CrossFit Beloit Apperal</c:v>
          </c:tx>
          <c:spPr>
            <a:solidFill>
              <a:srgbClr val="FBEBEB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Backbone'!$J$7:$J$34</c:f>
              <c:numCache>
                <c:ptCount val="28"/>
                <c:pt idx="0">
                  <c:v>618.1785714285714</c:v>
                </c:pt>
                <c:pt idx="1">
                  <c:v>596.3571428571429</c:v>
                </c:pt>
                <c:pt idx="2">
                  <c:v>574.5357142857143</c:v>
                </c:pt>
                <c:pt idx="3">
                  <c:v>552.7142857142857</c:v>
                </c:pt>
                <c:pt idx="4">
                  <c:v>530.8928571428571</c:v>
                </c:pt>
                <c:pt idx="5">
                  <c:v>509.07142857142856</c:v>
                </c:pt>
                <c:pt idx="6">
                  <c:v>487.25</c:v>
                </c:pt>
                <c:pt idx="7">
                  <c:v>465.42857142857144</c:v>
                </c:pt>
                <c:pt idx="8">
                  <c:v>443.6071428571429</c:v>
                </c:pt>
                <c:pt idx="9">
                  <c:v>421.7857142857143</c:v>
                </c:pt>
                <c:pt idx="10">
                  <c:v>399.9642857142857</c:v>
                </c:pt>
                <c:pt idx="11">
                  <c:v>378.142857142857</c:v>
                </c:pt>
                <c:pt idx="12">
                  <c:v>356.32142857142856</c:v>
                </c:pt>
                <c:pt idx="13">
                  <c:v>334.5</c:v>
                </c:pt>
                <c:pt idx="14">
                  <c:v>312.67857142857133</c:v>
                </c:pt>
                <c:pt idx="15">
                  <c:v>290.8571428571429</c:v>
                </c:pt>
                <c:pt idx="16">
                  <c:v>269.0357142857143</c:v>
                </c:pt>
                <c:pt idx="17">
                  <c:v>247.21428571428572</c:v>
                </c:pt>
                <c:pt idx="18">
                  <c:v>225.39285714285705</c:v>
                </c:pt>
                <c:pt idx="19">
                  <c:v>203.5714285714286</c:v>
                </c:pt>
                <c:pt idx="20">
                  <c:v>181.75</c:v>
                </c:pt>
                <c:pt idx="21">
                  <c:v>159.92857142857133</c:v>
                </c:pt>
                <c:pt idx="22">
                  <c:v>138.10714285714283</c:v>
                </c:pt>
                <c:pt idx="23">
                  <c:v>116.28571428571422</c:v>
                </c:pt>
                <c:pt idx="24">
                  <c:v>94.46428571428567</c:v>
                </c:pt>
                <c:pt idx="25">
                  <c:v>72.64285714285705</c:v>
                </c:pt>
                <c:pt idx="26">
                  <c:v>50.8214285714285</c:v>
                </c:pt>
                <c:pt idx="27">
                  <c:v>29</c:v>
                </c:pt>
              </c:numCache>
            </c:numRef>
          </c:val>
        </c:ser>
        <c:axId val="56408858"/>
        <c:axId val="37917675"/>
      </c:areaChart>
      <c:lineChart>
        <c:grouping val="standard"/>
        <c:varyColors val="0"/>
        <c:ser>
          <c:idx val="4"/>
          <c:order val="4"/>
          <c:tx>
            <c:v>My Points!!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</c:strLit>
          </c:cat>
          <c:val>
            <c:numRef>
              <c:f>'Overall Backbone'!$L$7:$L$34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axId val="56408858"/>
        <c:axId val="37917675"/>
      </c:lineChart>
      <c:catAx>
        <c:axId val="56408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Day</a:t>
                </a:r>
              </a:p>
            </c:rich>
          </c:tx>
          <c:layout>
            <c:manualLayout>
              <c:xMode val="factor"/>
              <c:yMode val="factor"/>
              <c:x val="0.01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800" b="1" i="0" u="none" baseline="0">
                    <a:solidFill>
                      <a:srgbClr val="000000"/>
                    </a:solidFill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08858"/>
        <c:crossesAt val="1"/>
        <c:crossBetween val="between"/>
        <c:dispUnits/>
        <c:majorUnit val="162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75"/>
          <c:y val="0.4615"/>
          <c:w val="0.156"/>
          <c:h val="0.2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</xdr:row>
      <xdr:rowOff>104775</xdr:rowOff>
    </xdr:from>
    <xdr:to>
      <xdr:col>21</xdr:col>
      <xdr:colOff>542925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19075" y="1990725"/>
        <a:ext cx="217455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9"/>
  <sheetViews>
    <sheetView showGridLines="0" zoomScale="70" zoomScaleNormal="70" workbookViewId="0" topLeftCell="A1">
      <selection activeCell="A1" sqref="A1:V1"/>
    </sheetView>
  </sheetViews>
  <sheetFormatPr defaultColWidth="10.296875" defaultRowHeight="19.5" customHeight="1"/>
  <cols>
    <col min="1" max="1" width="18.59765625" style="1" customWidth="1"/>
    <col min="2" max="2" width="7.69921875" style="1" customWidth="1"/>
    <col min="3" max="3" width="31.296875" style="1" customWidth="1"/>
    <col min="4" max="4" width="5.8984375" style="1" customWidth="1"/>
    <col min="5" max="5" width="15" style="1" customWidth="1"/>
    <col min="6" max="6" width="7" style="1" customWidth="1"/>
    <col min="7" max="7" width="21.09765625" style="1" customWidth="1"/>
    <col min="8" max="8" width="8.3984375" style="1" customWidth="1"/>
    <col min="9" max="9" width="20.296875" style="1" customWidth="1"/>
    <col min="10" max="10" width="6" style="1" customWidth="1"/>
    <col min="11" max="22" width="7.59765625" style="1" customWidth="1"/>
    <col min="23" max="16384" width="10.296875" style="1" customWidth="1"/>
  </cols>
  <sheetData>
    <row r="1" spans="1:22" ht="102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33.75" customHeight="1">
      <c r="A2" s="91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6" customHeight="1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1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23.25" customHeight="1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8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23.25" customHeight="1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23.25" customHeight="1">
      <c r="A10" s="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</row>
    <row r="12" spans="1:22" ht="23.25" customHeight="1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</row>
    <row r="13" spans="1:22" ht="19.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</row>
    <row r="14" spans="1:22" ht="19.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</row>
    <row r="15" spans="1:22" ht="19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</row>
    <row r="16" spans="1:22" ht="19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</row>
    <row r="17" spans="1:22" ht="19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</row>
    <row r="18" spans="1:22" ht="19.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</row>
    <row r="19" spans="1:22" ht="19.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</row>
    <row r="20" spans="1:22" ht="19.5" customHeight="1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</row>
    <row r="21" spans="1:22" ht="19.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</row>
    <row r="22" spans="1:22" ht="19.5" customHeight="1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</row>
    <row r="23" spans="1:22" ht="19.5" customHeight="1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</row>
    <row r="24" spans="1:22" ht="19.5" customHeight="1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</row>
    <row r="25" spans="1:22" ht="19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</row>
    <row r="26" spans="1:22" ht="19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</row>
    <row r="27" spans="1:22" ht="19.5" customHeight="1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</row>
    <row r="28" spans="1:22" ht="19.5" customHeight="1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</row>
    <row r="29" spans="1:22" ht="19.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</row>
    <row r="30" spans="1:22" ht="19.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</row>
    <row r="31" spans="1:22" ht="19.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</row>
    <row r="32" spans="1:22" ht="19.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</row>
    <row r="33" spans="1:22" ht="19.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</row>
    <row r="34" spans="1:22" ht="19.5" customHeight="1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</row>
    <row r="35" spans="1:22" ht="19.5" customHeigh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</row>
    <row r="36" spans="1:22" ht="19.5" customHeight="1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</row>
    <row r="37" spans="1:22" ht="19.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</row>
    <row r="38" spans="1:22" ht="19.5" customHeight="1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</row>
    <row r="39" spans="1:22" ht="19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</row>
    <row r="40" spans="1:22" ht="19.5" customHeight="1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</row>
    <row r="41" spans="1:22" ht="19.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</row>
    <row r="42" spans="1:22" ht="19.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</row>
    <row r="43" spans="1:22" ht="19.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</row>
    <row r="44" spans="1:22" ht="19.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</row>
    <row r="45" spans="1:22" ht="19.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</row>
    <row r="46" spans="1:22" ht="19.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</row>
    <row r="47" spans="1:22" ht="19.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ht="19.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ht="19.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ht="19.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ht="19.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ht="19.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  <row r="53" spans="1:22" ht="19.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</row>
    <row r="54" spans="1:22" ht="19.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19.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ht="19.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</row>
    <row r="57" spans="1:22" ht="19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</row>
    <row r="58" spans="1:22" ht="19.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</row>
    <row r="59" spans="1:22" ht="19.5" customHeight="1">
      <c r="A59" s="86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</row>
    <row r="60" spans="1:22" ht="19.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</row>
    <row r="61" spans="1:22" ht="19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</row>
    <row r="62" spans="1:22" ht="19.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</row>
    <row r="63" spans="1:22" ht="19.5" customHeight="1">
      <c r="A63" s="86"/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</row>
    <row r="64" spans="1:22" ht="19.5" customHeight="1">
      <c r="A64" s="86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</row>
    <row r="65" spans="1:22" ht="19.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</row>
    <row r="66" spans="1:22" ht="19.5" customHeight="1">
      <c r="A66" s="86"/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2" ht="19.5" customHeight="1">
      <c r="A67" s="86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</row>
    <row r="68" spans="1:22" ht="19.5" customHeight="1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</row>
    <row r="69" spans="1:22" ht="19.5" customHeight="1">
      <c r="A69" s="86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</row>
    <row r="70" spans="1:22" ht="19.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</row>
    <row r="71" spans="1:22" ht="19.5" customHeight="1">
      <c r="A71" s="86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</row>
    <row r="72" spans="1:22" ht="19.5" customHeight="1">
      <c r="A72" s="86"/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</row>
    <row r="73" spans="1:22" ht="19.5" customHeight="1">
      <c r="A73" s="86"/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</row>
    <row r="74" spans="1:22" ht="19.5" customHeight="1">
      <c r="A74" s="86"/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</row>
    <row r="75" spans="1:22" ht="19.5" customHeight="1">
      <c r="A75" s="86"/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</row>
    <row r="76" spans="1:22" ht="19.5" customHeight="1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ht="19.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ht="19.5" customHeight="1">
      <c r="A78" s="86"/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</row>
    <row r="79" spans="1:22" ht="19.5" customHeight="1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</row>
    <row r="80" spans="1:22" ht="19.5" customHeight="1">
      <c r="A80" s="86"/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</row>
    <row r="81" spans="1:22" ht="19.5" customHeight="1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</row>
    <row r="82" spans="1:22" ht="19.5" customHeight="1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</row>
    <row r="83" spans="1:22" ht="19.5" customHeight="1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</row>
    <row r="84" spans="1:22" ht="19.5" customHeight="1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</row>
    <row r="85" spans="1:22" ht="19.5" customHeight="1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</row>
    <row r="86" spans="1:22" ht="19.5" customHeight="1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</row>
    <row r="87" spans="1:22" ht="19.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</row>
    <row r="88" spans="1:22" ht="19.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</row>
    <row r="89" spans="1:22" ht="19.5" customHeight="1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</row>
    <row r="90" spans="1:22" ht="19.5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</row>
    <row r="91" spans="1:22" ht="19.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</row>
    <row r="92" spans="1:22" ht="19.5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</row>
    <row r="93" spans="1:22" ht="19.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</row>
    <row r="94" spans="1:22" ht="19.5" customHeight="1">
      <c r="A94" s="8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</row>
    <row r="95" spans="1:22" ht="19.5" customHeight="1">
      <c r="A95" s="86"/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  <c r="U95" s="86"/>
      <c r="V95" s="86"/>
    </row>
    <row r="96" spans="1:22" ht="19.5" customHeight="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  <c r="V96" s="86"/>
    </row>
    <row r="97" spans="1:22" ht="19.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</row>
    <row r="98" spans="1:22" ht="19.5" customHeight="1">
      <c r="A98" s="86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</row>
    <row r="99" spans="1:22" ht="19.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  <c r="V99" s="86"/>
    </row>
    <row r="100" spans="1:22" ht="19.5" customHeight="1">
      <c r="A100" s="86"/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</row>
    <row r="101" spans="1:22" ht="19.5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</row>
    <row r="102" spans="1:22" ht="19.5" customHeight="1">
      <c r="A102" s="86"/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6"/>
      <c r="U102" s="86"/>
      <c r="V102" s="86"/>
    </row>
    <row r="103" spans="1:22" ht="19.5" customHeight="1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6"/>
      <c r="U103" s="86"/>
      <c r="V103" s="86"/>
    </row>
    <row r="104" spans="1:22" ht="19.5" customHeight="1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</row>
    <row r="105" spans="1:22" ht="19.5" customHeight="1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</row>
    <row r="106" spans="1:22" ht="19.5" customHeight="1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</row>
    <row r="107" spans="1:22" ht="19.5" customHeight="1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</row>
    <row r="108" spans="1:22" ht="19.5" customHeight="1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</row>
    <row r="109" spans="1:22" ht="19.5" customHeight="1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</row>
    <row r="110" spans="1:22" ht="19.5" customHeight="1">
      <c r="A110" s="86"/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6"/>
      <c r="U110" s="86"/>
      <c r="V110" s="86"/>
    </row>
    <row r="111" spans="1:22" ht="19.5" customHeight="1">
      <c r="A111" s="86"/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  <c r="V111" s="86"/>
    </row>
    <row r="112" spans="1:22" ht="19.5" customHeight="1">
      <c r="A112" s="8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  <c r="V112" s="86"/>
    </row>
    <row r="113" spans="1:22" ht="19.5" customHeight="1">
      <c r="A113" s="86"/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</row>
    <row r="114" spans="1:22" ht="19.5" customHeight="1">
      <c r="A114" s="86"/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  <c r="V114" s="86"/>
    </row>
    <row r="115" spans="1:22" ht="19.5" customHeight="1">
      <c r="A115" s="86"/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  <c r="V115" s="86"/>
    </row>
    <row r="116" spans="1:22" ht="19.5" customHeight="1">
      <c r="A116" s="86"/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</row>
    <row r="117" spans="1:22" ht="19.5" customHeight="1">
      <c r="A117" s="86"/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</row>
    <row r="118" spans="1:22" ht="19.5" customHeight="1">
      <c r="A118" s="86"/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  <c r="V118" s="86"/>
    </row>
    <row r="119" spans="1:22" ht="19.5" customHeight="1">
      <c r="A119" s="86"/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</row>
    <row r="120" spans="1:22" ht="19.5" customHeight="1">
      <c r="A120" s="86"/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</row>
    <row r="121" spans="1:22" ht="19.5" customHeight="1">
      <c r="A121" s="86"/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</row>
    <row r="122" spans="1:22" ht="19.5" customHeight="1">
      <c r="A122" s="86"/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</row>
    <row r="123" spans="1:22" ht="19.5" customHeight="1">
      <c r="A123" s="86"/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86"/>
    </row>
    <row r="124" spans="1:22" ht="19.5" customHeight="1">
      <c r="A124" s="86"/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</row>
    <row r="125" spans="1:22" ht="19.5" customHeight="1">
      <c r="A125" s="86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</row>
    <row r="126" spans="1:22" ht="19.5" customHeight="1">
      <c r="A126" s="86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</row>
    <row r="127" spans="1:22" ht="19.5" customHeight="1">
      <c r="A127" s="86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</row>
    <row r="128" spans="1:22" ht="19.5" customHeight="1">
      <c r="A128" s="86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</row>
    <row r="129" spans="1:22" ht="19.5" customHeight="1">
      <c r="A129" s="86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</row>
    <row r="130" spans="1:22" ht="19.5" customHeight="1">
      <c r="A130" s="86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  <c r="V130" s="86"/>
    </row>
    <row r="131" spans="1:22" ht="19.5" customHeight="1">
      <c r="A131" s="86"/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</row>
    <row r="132" spans="1:22" ht="19.5" customHeight="1">
      <c r="A132" s="86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</row>
    <row r="133" spans="1:22" ht="19.5" customHeight="1">
      <c r="A133" s="86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</row>
    <row r="134" spans="1:22" ht="19.5" customHeight="1">
      <c r="A134" s="86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</row>
    <row r="135" spans="1:22" ht="19.5" customHeight="1">
      <c r="A135" s="86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</row>
    <row r="136" spans="1:22" ht="19.5" customHeight="1">
      <c r="A136" s="86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</row>
    <row r="137" spans="1:22" ht="19.5" customHeight="1">
      <c r="A137" s="86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</row>
    <row r="138" spans="1:22" ht="19.5" customHeight="1">
      <c r="A138" s="86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</row>
    <row r="139" spans="1:22" ht="19.5" customHeight="1">
      <c r="A139" s="86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</row>
    <row r="140" spans="1:22" ht="19.5" customHeight="1">
      <c r="A140" s="86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</row>
    <row r="141" spans="1:22" ht="19.5" customHeight="1">
      <c r="A141" s="86"/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</row>
    <row r="142" spans="1:22" ht="19.5" customHeight="1">
      <c r="A142" s="86"/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</row>
    <row r="143" spans="1:22" ht="19.5" customHeight="1">
      <c r="A143" s="86"/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  <c r="V143" s="86"/>
    </row>
    <row r="144" spans="1:22" ht="19.5" customHeight="1">
      <c r="A144" s="86"/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</row>
    <row r="145" spans="1:22" ht="19.5" customHeight="1">
      <c r="A145" s="86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  <c r="V145" s="86"/>
    </row>
    <row r="146" spans="1:22" ht="19.5" customHeight="1">
      <c r="A146" s="86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  <c r="V146" s="86"/>
    </row>
    <row r="147" spans="1:22" ht="19.5" customHeight="1">
      <c r="A147" s="86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</row>
    <row r="148" spans="1:22" ht="19.5" customHeight="1">
      <c r="A148" s="86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  <c r="V148" s="86"/>
    </row>
    <row r="149" spans="1:22" ht="19.5" customHeight="1">
      <c r="A149" s="86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  <c r="V149" s="86"/>
    </row>
  </sheetData>
  <sheetProtection/>
  <mergeCells count="2">
    <mergeCell ref="A1:V1"/>
    <mergeCell ref="A2:V2"/>
  </mergeCells>
  <printOptions/>
  <pageMargins left="0.75" right="0.75" top="1" bottom="1" header="0.5" footer="0.5"/>
  <pageSetup firstPageNumber="1" useFirstPageNumber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1"/>
  <sheetViews>
    <sheetView showGridLines="0" tabSelected="1" zoomScale="85" zoomScaleNormal="85" workbookViewId="0" topLeftCell="A1">
      <selection activeCell="A4" sqref="A4"/>
    </sheetView>
  </sheetViews>
  <sheetFormatPr defaultColWidth="10.296875" defaultRowHeight="19.5" customHeight="1"/>
  <cols>
    <col min="1" max="1" width="28.3984375" style="1" customWidth="1"/>
    <col min="2" max="2" width="7.69921875" style="1" customWidth="1"/>
    <col min="3" max="3" width="31.296875" style="1" customWidth="1"/>
    <col min="4" max="4" width="8.3984375" style="1" customWidth="1"/>
    <col min="5" max="5" width="7.69921875" style="1" customWidth="1"/>
    <col min="6" max="6" width="7.09765625" style="1" customWidth="1"/>
    <col min="7" max="7" width="9.3984375" style="1" customWidth="1"/>
    <col min="8" max="8" width="18.69921875" style="1" customWidth="1"/>
    <col min="9" max="11" width="8.3984375" style="1" customWidth="1"/>
    <col min="12" max="23" width="7.59765625" style="1" customWidth="1"/>
    <col min="24" max="24" width="24.3984375" style="1" hidden="1" customWidth="1"/>
    <col min="25" max="25" width="22.8984375" style="1" hidden="1" customWidth="1"/>
    <col min="26" max="26" width="8.296875" style="1" hidden="1" customWidth="1"/>
    <col min="27" max="28" width="9" style="1" hidden="1" customWidth="1"/>
    <col min="29" max="29" width="8.09765625" style="1" hidden="1" customWidth="1"/>
    <col min="30" max="30" width="10.296875" style="1" hidden="1" customWidth="1"/>
    <col min="31" max="31" width="12.3984375" style="1" hidden="1" customWidth="1"/>
    <col min="32" max="32" width="9" style="1" hidden="1" customWidth="1"/>
    <col min="33" max="33" width="13.09765625" style="1" hidden="1" customWidth="1"/>
    <col min="34" max="35" width="7.59765625" style="1" hidden="1" customWidth="1"/>
    <col min="36" max="37" width="7.59765625" style="1" customWidth="1"/>
    <col min="38" max="16384" width="10.296875" style="1" customWidth="1"/>
  </cols>
  <sheetData>
    <row r="1" spans="1:37" ht="74.25" customHeigh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>
      <c r="A2" s="99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>
      <c r="A3" s="55">
        <v>41659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41659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18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5"/>
      <c r="E10" s="75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3" t="s">
        <v>34</v>
      </c>
      <c r="F11" s="94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>
      <c r="A12" s="60" t="s">
        <v>72</v>
      </c>
      <c r="B12" s="32"/>
      <c r="C12" s="61" t="s">
        <v>48</v>
      </c>
      <c r="D12" s="28"/>
      <c r="E12" s="95" t="s">
        <v>49</v>
      </c>
      <c r="F12" s="96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41660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41660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87"/>
      <c r="C17" s="88"/>
      <c r="D17" s="75"/>
      <c r="E17" s="75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3" t="s">
        <v>34</v>
      </c>
      <c r="F22" s="94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>
      <c r="A23" s="60" t="s">
        <v>72</v>
      </c>
      <c r="B23" s="32"/>
      <c r="C23" s="61" t="s">
        <v>48</v>
      </c>
      <c r="D23" s="28"/>
      <c r="E23" s="95" t="s">
        <v>49</v>
      </c>
      <c r="F23" s="96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>
      <c r="A25" s="68">
        <f>A14+1</f>
        <v>41661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41661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>
      <c r="A32" s="64" t="s">
        <v>30</v>
      </c>
      <c r="B32" s="31"/>
      <c r="C32" s="32"/>
      <c r="D32" s="27"/>
      <c r="E32" s="2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>
      <c r="A33" s="60" t="s">
        <v>32</v>
      </c>
      <c r="B33" s="20"/>
      <c r="C33" s="59" t="s">
        <v>33</v>
      </c>
      <c r="D33" s="37"/>
      <c r="E33" s="93" t="s">
        <v>34</v>
      </c>
      <c r="F33" s="94"/>
      <c r="G33" s="20"/>
      <c r="H33" s="59" t="s">
        <v>35</v>
      </c>
      <c r="I33" s="38"/>
      <c r="J33" s="59" t="s">
        <v>36</v>
      </c>
      <c r="K33" s="39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>
      <c r="A34" s="60" t="s">
        <v>72</v>
      </c>
      <c r="B34" s="32"/>
      <c r="C34" s="61" t="s">
        <v>48</v>
      </c>
      <c r="D34" s="28"/>
      <c r="E34" s="95" t="s">
        <v>49</v>
      </c>
      <c r="F34" s="96"/>
      <c r="G34" s="37"/>
      <c r="H34" s="60" t="s">
        <v>50</v>
      </c>
      <c r="I34" s="19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>
      <c r="A36" s="65">
        <f>A25+1</f>
        <v>41662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41662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>
      <c r="A44" s="60" t="s">
        <v>32</v>
      </c>
      <c r="B44" s="20"/>
      <c r="C44" s="59" t="s">
        <v>33</v>
      </c>
      <c r="D44" s="37"/>
      <c r="E44" s="93" t="s">
        <v>34</v>
      </c>
      <c r="F44" s="94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>
      <c r="A45" s="60" t="s">
        <v>72</v>
      </c>
      <c r="B45" s="32"/>
      <c r="C45" s="61" t="s">
        <v>48</v>
      </c>
      <c r="D45" s="28"/>
      <c r="E45" s="95" t="s">
        <v>49</v>
      </c>
      <c r="F45" s="96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>
      <c r="A47" s="65">
        <f>A36+1</f>
        <v>41663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41663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>
      <c r="A55" s="60" t="s">
        <v>32</v>
      </c>
      <c r="B55" s="20"/>
      <c r="C55" s="59" t="s">
        <v>33</v>
      </c>
      <c r="D55" s="37"/>
      <c r="E55" s="93" t="s">
        <v>34</v>
      </c>
      <c r="F55" s="94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>
      <c r="A56" s="60" t="s">
        <v>72</v>
      </c>
      <c r="B56" s="32"/>
      <c r="C56" s="61" t="s">
        <v>48</v>
      </c>
      <c r="D56" s="28"/>
      <c r="E56" s="95" t="s">
        <v>49</v>
      </c>
      <c r="F56" s="96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>
      <c r="A58" s="65">
        <f>A47+1</f>
        <v>41664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41664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>
      <c r="A66" s="60" t="s">
        <v>32</v>
      </c>
      <c r="B66" s="20"/>
      <c r="C66" s="59" t="s">
        <v>33</v>
      </c>
      <c r="D66" s="37"/>
      <c r="E66" s="93" t="s">
        <v>34</v>
      </c>
      <c r="F66" s="94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>
      <c r="A67" s="60" t="s">
        <v>72</v>
      </c>
      <c r="B67" s="32"/>
      <c r="C67" s="61" t="s">
        <v>48</v>
      </c>
      <c r="D67" s="28"/>
      <c r="E67" s="95" t="s">
        <v>49</v>
      </c>
      <c r="F67" s="96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>
      <c r="A69" s="65">
        <f>A58+1</f>
        <v>41665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41665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>
      <c r="A77" s="60" t="s">
        <v>32</v>
      </c>
      <c r="B77" s="20"/>
      <c r="C77" s="59" t="s">
        <v>33</v>
      </c>
      <c r="D77" s="37"/>
      <c r="E77" s="93" t="s">
        <v>34</v>
      </c>
      <c r="F77" s="94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>
      <c r="A78" s="60" t="s">
        <v>72</v>
      </c>
      <c r="B78" s="27"/>
      <c r="C78" s="61" t="s">
        <v>48</v>
      </c>
      <c r="D78" s="28"/>
      <c r="E78" s="95" t="s">
        <v>49</v>
      </c>
      <c r="F78" s="96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41659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41660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41661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41662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41663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41664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41665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44:F44"/>
    <mergeCell ref="E45:F45"/>
    <mergeCell ref="E66:F66"/>
    <mergeCell ref="E67:F67"/>
    <mergeCell ref="E77:F77"/>
    <mergeCell ref="E78:F78"/>
    <mergeCell ref="E55:F55"/>
    <mergeCell ref="E56:F56"/>
    <mergeCell ref="E33:F33"/>
    <mergeCell ref="E34:F34"/>
    <mergeCell ref="A1:L1"/>
    <mergeCell ref="A2:L2"/>
    <mergeCell ref="E11:F11"/>
    <mergeCell ref="E12:F12"/>
    <mergeCell ref="E22:F22"/>
    <mergeCell ref="E23:F23"/>
  </mergeCells>
  <dataValidations count="2">
    <dataValidation type="list" allowBlank="1" showInputMessage="1" showErrorMessage="1" sqref="K11 B11:B12 D72:G76 G11:G12 D6:G10 I12 K22 B22:B23 D22:D23 G22:G23 I23 D17:G21 K33 I34 G33:G34 D33:D34 B33:B34 D28:G32 D39:G43 B44:B45 D44:D45 G44:G45 I45 K44 D50:G54 K55 I56 G55:G56 D55:D56 B55:B56 D61:G65 K66 I67 G66:G67 D66:D67 B66:B67 K77 I78 G77:G78 D77:D78 B77:B78 D11:D12">
      <formula1>List1</formula1>
    </dataValidation>
    <dataValidation type="whole" allowBlank="1" showInputMessage="1" showErrorMessage="1" sqref="I11 I22 I44 I33 I55 I66 I77">
      <formula1>0</formula1>
      <formula2>100</formula2>
    </dataValidation>
  </dataValidations>
  <printOptions/>
  <pageMargins left="0.75" right="0.75" top="1" bottom="1" header="0.5" footer="0.5"/>
  <pageSetup firstPageNumber="1" useFirstPageNumber="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workbookViewId="0" topLeftCell="A56">
      <selection activeCell="A4" sqref="A4"/>
    </sheetView>
  </sheetViews>
  <sheetFormatPr defaultColWidth="10.296875" defaultRowHeight="19.5" customHeight="1"/>
  <cols>
    <col min="1" max="1" width="28.3984375" style="1" customWidth="1"/>
    <col min="2" max="2" width="7.69921875" style="1" customWidth="1"/>
    <col min="3" max="3" width="31.296875" style="1" customWidth="1"/>
    <col min="4" max="4" width="8.3984375" style="1" customWidth="1"/>
    <col min="5" max="5" width="7.69921875" style="1" customWidth="1"/>
    <col min="6" max="6" width="7.09765625" style="1" customWidth="1"/>
    <col min="7" max="7" width="9.3984375" style="1" customWidth="1"/>
    <col min="8" max="8" width="18.69921875" style="1" customWidth="1"/>
    <col min="9" max="11" width="8.3984375" style="1" customWidth="1"/>
    <col min="12" max="23" width="7.59765625" style="1" customWidth="1"/>
    <col min="24" max="24" width="24.3984375" style="1" hidden="1" customWidth="1"/>
    <col min="25" max="25" width="22.8984375" style="1" hidden="1" customWidth="1"/>
    <col min="26" max="26" width="8.296875" style="1" hidden="1" customWidth="1"/>
    <col min="27" max="28" width="9" style="1" hidden="1" customWidth="1"/>
    <col min="29" max="29" width="8.09765625" style="1" hidden="1" customWidth="1"/>
    <col min="30" max="30" width="10.296875" style="1" hidden="1" customWidth="1"/>
    <col min="31" max="31" width="12.3984375" style="1" hidden="1" customWidth="1"/>
    <col min="32" max="32" width="9" style="1" hidden="1" customWidth="1"/>
    <col min="33" max="33" width="13.09765625" style="1" hidden="1" customWidth="1"/>
    <col min="34" max="35" width="7.59765625" style="1" hidden="1" customWidth="1"/>
    <col min="36" max="37" width="7.59765625" style="1" customWidth="1"/>
    <col min="38" max="16384" width="10.296875" style="1" customWidth="1"/>
  </cols>
  <sheetData>
    <row r="1" spans="1:37" ht="74.25" customHeight="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9" t="s">
        <v>58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41666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41666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18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3" t="s">
        <v>34</v>
      </c>
      <c r="F11" s="94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72</v>
      </c>
      <c r="B12" s="32"/>
      <c r="C12" s="61" t="s">
        <v>48</v>
      </c>
      <c r="D12" s="28"/>
      <c r="E12" s="95" t="s">
        <v>49</v>
      </c>
      <c r="F12" s="96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41667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41667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3" t="s">
        <v>34</v>
      </c>
      <c r="F22" s="94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72</v>
      </c>
      <c r="B23" s="32"/>
      <c r="C23" s="61" t="s">
        <v>48</v>
      </c>
      <c r="D23" s="28"/>
      <c r="E23" s="95" t="s">
        <v>49</v>
      </c>
      <c r="F23" s="96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41668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41668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27"/>
      <c r="E32" s="2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3" t="s">
        <v>34</v>
      </c>
      <c r="F33" s="94"/>
      <c r="G33" s="20"/>
      <c r="H33" s="59" t="s">
        <v>35</v>
      </c>
      <c r="I33" s="38"/>
      <c r="J33" s="59" t="s">
        <v>36</v>
      </c>
      <c r="K33" s="39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72</v>
      </c>
      <c r="B34" s="32"/>
      <c r="C34" s="61" t="s">
        <v>48</v>
      </c>
      <c r="D34" s="28"/>
      <c r="E34" s="95" t="s">
        <v>49</v>
      </c>
      <c r="F34" s="96"/>
      <c r="G34" s="37"/>
      <c r="H34" s="60" t="s">
        <v>50</v>
      </c>
      <c r="I34" s="19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41669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41669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3" t="s">
        <v>34</v>
      </c>
      <c r="F44" s="94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72</v>
      </c>
      <c r="B45" s="32"/>
      <c r="C45" s="61" t="s">
        <v>48</v>
      </c>
      <c r="D45" s="28"/>
      <c r="E45" s="95" t="s">
        <v>49</v>
      </c>
      <c r="F45" s="96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41670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41670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3" t="s">
        <v>34</v>
      </c>
      <c r="F55" s="94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72</v>
      </c>
      <c r="B56" s="32"/>
      <c r="C56" s="61" t="s">
        <v>48</v>
      </c>
      <c r="D56" s="28"/>
      <c r="E56" s="95" t="s">
        <v>49</v>
      </c>
      <c r="F56" s="96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41671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41671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3" t="s">
        <v>34</v>
      </c>
      <c r="F66" s="94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47</v>
      </c>
      <c r="B67" s="32"/>
      <c r="C67" s="61" t="s">
        <v>48</v>
      </c>
      <c r="D67" s="28"/>
      <c r="E67" s="95" t="s">
        <v>49</v>
      </c>
      <c r="F67" s="96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41672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41672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3" t="s">
        <v>34</v>
      </c>
      <c r="F77" s="94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72</v>
      </c>
      <c r="B78" s="27"/>
      <c r="C78" s="61" t="s">
        <v>48</v>
      </c>
      <c r="D78" s="28"/>
      <c r="E78" s="95" t="s">
        <v>49</v>
      </c>
      <c r="F78" s="96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41666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41667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41668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41669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41670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41671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41672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44:F44"/>
    <mergeCell ref="E45:F45"/>
    <mergeCell ref="E66:F66"/>
    <mergeCell ref="E67:F67"/>
    <mergeCell ref="E77:F77"/>
    <mergeCell ref="E78:F78"/>
    <mergeCell ref="E55:F55"/>
    <mergeCell ref="E56:F56"/>
    <mergeCell ref="E33:F33"/>
    <mergeCell ref="E34:F34"/>
    <mergeCell ref="A1:L1"/>
    <mergeCell ref="A2:L2"/>
    <mergeCell ref="E11:F11"/>
    <mergeCell ref="E12:F12"/>
    <mergeCell ref="E22:F22"/>
    <mergeCell ref="E23:F23"/>
  </mergeCells>
  <dataValidations count="2">
    <dataValidation type="whole" allowBlank="1" showInputMessage="1" showErrorMessage="1" sqref="I11 I22 I44 I33 I55 I66 I77">
      <formula1>0</formula1>
      <formula2>100</formula2>
    </dataValidation>
    <dataValidation type="list" allowBlank="1" showInputMessage="1" showErrorMessage="1" sqref="K11 B11:B12 D10:D12 G11:G12 E10 D6:E9 I12 K22 B22:B23 D22:D23 G22:G23 I23 D17:G21 K33 I34 G33:G34 D33:D34 B33:B34 D28:G32 D39:G43 B44:B45 D44:D45 G44:G45 I45 K44 D50:G54 K55 I56 G55:G56 D55:D56 B55:B56 D61:G65 K66 I67 G66:G67 D66:D67 B66:B67 K77 I78 G77:G78 D77:D78 B77:B78 D72:G76 F6:G10">
      <formula1>List1</formula1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workbookViewId="0" topLeftCell="A1">
      <selection activeCell="A4" sqref="A4"/>
    </sheetView>
  </sheetViews>
  <sheetFormatPr defaultColWidth="10.296875" defaultRowHeight="19.5" customHeight="1"/>
  <cols>
    <col min="1" max="1" width="28.3984375" style="1" customWidth="1"/>
    <col min="2" max="2" width="7.69921875" style="1" customWidth="1"/>
    <col min="3" max="3" width="31.296875" style="1" customWidth="1"/>
    <col min="4" max="4" width="8.3984375" style="1" customWidth="1"/>
    <col min="5" max="5" width="7.69921875" style="1" customWidth="1"/>
    <col min="6" max="6" width="7.09765625" style="1" customWidth="1"/>
    <col min="7" max="7" width="9.3984375" style="1" customWidth="1"/>
    <col min="8" max="8" width="18.69921875" style="1" customWidth="1"/>
    <col min="9" max="11" width="8.3984375" style="1" customWidth="1"/>
    <col min="12" max="23" width="7.59765625" style="1" customWidth="1"/>
    <col min="24" max="24" width="24.3984375" style="1" hidden="1" customWidth="1"/>
    <col min="25" max="25" width="22.8984375" style="1" hidden="1" customWidth="1"/>
    <col min="26" max="26" width="8.296875" style="1" hidden="1" customWidth="1"/>
    <col min="27" max="28" width="9" style="1" hidden="1" customWidth="1"/>
    <col min="29" max="29" width="8.09765625" style="1" hidden="1" customWidth="1"/>
    <col min="30" max="30" width="10.296875" style="1" hidden="1" customWidth="1"/>
    <col min="31" max="31" width="12.3984375" style="1" hidden="1" customWidth="1"/>
    <col min="32" max="32" width="9" style="1" hidden="1" customWidth="1"/>
    <col min="33" max="33" width="13.09765625" style="1" hidden="1" customWidth="1"/>
    <col min="34" max="35" width="7.59765625" style="1" hidden="1" customWidth="1"/>
    <col min="36" max="37" width="7.59765625" style="1" customWidth="1"/>
    <col min="38" max="16384" width="10.296875" style="1" customWidth="1"/>
  </cols>
  <sheetData>
    <row r="1" spans="1:37" ht="74.25" customHeight="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9" t="s">
        <v>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41642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41642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18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3" t="s">
        <v>34</v>
      </c>
      <c r="F11" s="94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72</v>
      </c>
      <c r="B12" s="32"/>
      <c r="C12" s="61" t="s">
        <v>48</v>
      </c>
      <c r="D12" s="28"/>
      <c r="E12" s="95" t="s">
        <v>49</v>
      </c>
      <c r="F12" s="96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41643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41643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3" t="s">
        <v>34</v>
      </c>
      <c r="F22" s="94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72</v>
      </c>
      <c r="B23" s="32"/>
      <c r="C23" s="61" t="s">
        <v>48</v>
      </c>
      <c r="D23" s="28"/>
      <c r="E23" s="95" t="s">
        <v>49</v>
      </c>
      <c r="F23" s="96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41644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41644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27"/>
      <c r="E32" s="2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3" t="s">
        <v>34</v>
      </c>
      <c r="F33" s="94"/>
      <c r="G33" s="20"/>
      <c r="H33" s="59" t="s">
        <v>35</v>
      </c>
      <c r="I33" s="38"/>
      <c r="J33" s="59" t="s">
        <v>36</v>
      </c>
      <c r="K33" s="39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72</v>
      </c>
      <c r="B34" s="32"/>
      <c r="C34" s="61" t="s">
        <v>48</v>
      </c>
      <c r="D34" s="28"/>
      <c r="E34" s="95" t="s">
        <v>49</v>
      </c>
      <c r="F34" s="96"/>
      <c r="G34" s="37"/>
      <c r="H34" s="60" t="s">
        <v>50</v>
      </c>
      <c r="I34" s="19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41645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41645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3" t="s">
        <v>34</v>
      </c>
      <c r="F44" s="94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72</v>
      </c>
      <c r="B45" s="32"/>
      <c r="C45" s="61" t="s">
        <v>48</v>
      </c>
      <c r="D45" s="28"/>
      <c r="E45" s="95" t="s">
        <v>49</v>
      </c>
      <c r="F45" s="96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41646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41646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3" t="s">
        <v>34</v>
      </c>
      <c r="F55" s="94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72</v>
      </c>
      <c r="B56" s="32"/>
      <c r="C56" s="61" t="s">
        <v>48</v>
      </c>
      <c r="D56" s="28"/>
      <c r="E56" s="95" t="s">
        <v>49</v>
      </c>
      <c r="F56" s="96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41647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41647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3" t="s">
        <v>34</v>
      </c>
      <c r="F66" s="94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72</v>
      </c>
      <c r="B67" s="32"/>
      <c r="C67" s="61" t="s">
        <v>48</v>
      </c>
      <c r="D67" s="28"/>
      <c r="E67" s="95" t="s">
        <v>49</v>
      </c>
      <c r="F67" s="96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41648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41648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3" t="s">
        <v>34</v>
      </c>
      <c r="F77" s="94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72</v>
      </c>
      <c r="B78" s="27"/>
      <c r="C78" s="61" t="s">
        <v>48</v>
      </c>
      <c r="D78" s="28"/>
      <c r="E78" s="95" t="s">
        <v>49</v>
      </c>
      <c r="F78" s="96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41642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41643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41644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41645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41646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41647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41648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44:F44"/>
    <mergeCell ref="E45:F45"/>
    <mergeCell ref="E66:F66"/>
    <mergeCell ref="E67:F67"/>
    <mergeCell ref="E77:F77"/>
    <mergeCell ref="E78:F78"/>
    <mergeCell ref="E55:F55"/>
    <mergeCell ref="E56:F56"/>
    <mergeCell ref="E33:F33"/>
    <mergeCell ref="E34:F34"/>
    <mergeCell ref="A1:L1"/>
    <mergeCell ref="A2:L2"/>
    <mergeCell ref="E11:F11"/>
    <mergeCell ref="E12:F12"/>
    <mergeCell ref="E22:F22"/>
    <mergeCell ref="E23:F23"/>
  </mergeCells>
  <dataValidations count="2">
    <dataValidation type="list" allowBlank="1" showInputMessage="1" showErrorMessage="1" sqref="K11 B11:B12 D10:D12 G11:G12 E10 D6:E9 I12 K22 B22:B23 D22:D23 G22:G23 I23 D17:G21 K33 I34 G33:G34 D33:D34 B33:B34 D28:G32 D39:G43 B44:B45 D44:D45 G44:G45 I45 K44 D50:G54 K55 I56 G55:G56 D55:D56 B55:B56 D61:G65 K66 I67 G66:G67 D66:D67 B66:B67 K77 I78 G77:G78 D77:D78 B77:B78 D72:G76 F6:G10">
      <formula1>List1</formula1>
    </dataValidation>
    <dataValidation type="whole" allowBlank="1" showInputMessage="1" showErrorMessage="1" sqref="I11 I22 I44 I33 I55 I66 I77">
      <formula1>0</formula1>
      <formula2>100</formula2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workbookViewId="0" topLeftCell="A1">
      <selection activeCell="A4" sqref="A4"/>
    </sheetView>
  </sheetViews>
  <sheetFormatPr defaultColWidth="10.296875" defaultRowHeight="19.5" customHeight="1"/>
  <cols>
    <col min="1" max="1" width="28.3984375" style="1" customWidth="1"/>
    <col min="2" max="2" width="7.69921875" style="1" customWidth="1"/>
    <col min="3" max="3" width="31.296875" style="1" customWidth="1"/>
    <col min="4" max="4" width="8.3984375" style="1" customWidth="1"/>
    <col min="5" max="5" width="7.69921875" style="1" customWidth="1"/>
    <col min="6" max="6" width="7.09765625" style="1" customWidth="1"/>
    <col min="7" max="7" width="9.3984375" style="1" customWidth="1"/>
    <col min="8" max="8" width="18.69921875" style="1" customWidth="1"/>
    <col min="9" max="11" width="8.3984375" style="1" customWidth="1"/>
    <col min="12" max="23" width="7.59765625" style="1" customWidth="1"/>
    <col min="24" max="24" width="24.3984375" style="1" hidden="1" customWidth="1"/>
    <col min="25" max="25" width="22.8984375" style="1" hidden="1" customWidth="1"/>
    <col min="26" max="26" width="8.296875" style="1" hidden="1" customWidth="1"/>
    <col min="27" max="28" width="9" style="1" hidden="1" customWidth="1"/>
    <col min="29" max="29" width="8.09765625" style="1" hidden="1" customWidth="1"/>
    <col min="30" max="30" width="10.296875" style="1" hidden="1" customWidth="1"/>
    <col min="31" max="31" width="12.3984375" style="1" hidden="1" customWidth="1"/>
    <col min="32" max="32" width="9" style="1" hidden="1" customWidth="1"/>
    <col min="33" max="33" width="13.09765625" style="1" hidden="1" customWidth="1"/>
    <col min="34" max="34" width="7.59765625" style="1" hidden="1" customWidth="1"/>
    <col min="35" max="37" width="7.59765625" style="1" customWidth="1"/>
    <col min="38" max="16384" width="10.296875" style="1" customWidth="1"/>
  </cols>
  <sheetData>
    <row r="1" spans="1:37" ht="74.25" customHeight="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9" t="s">
        <v>71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41680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41680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87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3" t="s">
        <v>34</v>
      </c>
      <c r="F11" s="94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72</v>
      </c>
      <c r="B12" s="32"/>
      <c r="C12" s="61" t="s">
        <v>48</v>
      </c>
      <c r="D12" s="28"/>
      <c r="E12" s="95" t="s">
        <v>49</v>
      </c>
      <c r="F12" s="96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41681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41681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3" t="s">
        <v>34</v>
      </c>
      <c r="F22" s="94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72</v>
      </c>
      <c r="B23" s="32"/>
      <c r="C23" s="61" t="s">
        <v>48</v>
      </c>
      <c r="D23" s="28"/>
      <c r="E23" s="95" t="s">
        <v>49</v>
      </c>
      <c r="F23" s="96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41682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41682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77"/>
      <c r="E32" s="7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3" t="s">
        <v>34</v>
      </c>
      <c r="F33" s="94"/>
      <c r="G33" s="78"/>
      <c r="H33" s="59" t="s">
        <v>35</v>
      </c>
      <c r="I33" s="38"/>
      <c r="J33" s="59" t="s">
        <v>36</v>
      </c>
      <c r="K33" s="80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72</v>
      </c>
      <c r="B34" s="32"/>
      <c r="C34" s="61" t="s">
        <v>48</v>
      </c>
      <c r="D34" s="82"/>
      <c r="E34" s="95" t="s">
        <v>49</v>
      </c>
      <c r="F34" s="96"/>
      <c r="G34" s="79"/>
      <c r="H34" s="60" t="s">
        <v>50</v>
      </c>
      <c r="I34" s="81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41683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41683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3" t="s">
        <v>34</v>
      </c>
      <c r="F44" s="94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72</v>
      </c>
      <c r="B45" s="32"/>
      <c r="C45" s="61" t="s">
        <v>48</v>
      </c>
      <c r="D45" s="28"/>
      <c r="E45" s="95" t="s">
        <v>49</v>
      </c>
      <c r="F45" s="96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41684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41684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3" t="s">
        <v>34</v>
      </c>
      <c r="F55" s="94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72</v>
      </c>
      <c r="B56" s="32"/>
      <c r="C56" s="61" t="s">
        <v>48</v>
      </c>
      <c r="D56" s="28"/>
      <c r="E56" s="95" t="s">
        <v>49</v>
      </c>
      <c r="F56" s="96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41685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41685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3" t="s">
        <v>34</v>
      </c>
      <c r="F66" s="94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72</v>
      </c>
      <c r="B67" s="32"/>
      <c r="C67" s="61" t="s">
        <v>48</v>
      </c>
      <c r="D67" s="28"/>
      <c r="E67" s="95" t="s">
        <v>49</v>
      </c>
      <c r="F67" s="96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41686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41686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3" t="s">
        <v>34</v>
      </c>
      <c r="F77" s="94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72</v>
      </c>
      <c r="B78" s="27"/>
      <c r="C78" s="61" t="s">
        <v>48</v>
      </c>
      <c r="D78" s="28"/>
      <c r="E78" s="95" t="s">
        <v>49</v>
      </c>
      <c r="F78" s="96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41680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41681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41682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41683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41684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41685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41686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E44:F44"/>
    <mergeCell ref="E45:F45"/>
    <mergeCell ref="E66:F66"/>
    <mergeCell ref="E67:F67"/>
    <mergeCell ref="E77:F77"/>
    <mergeCell ref="E78:F78"/>
    <mergeCell ref="E55:F55"/>
    <mergeCell ref="E56:F56"/>
    <mergeCell ref="E33:F33"/>
    <mergeCell ref="E34:F34"/>
    <mergeCell ref="A1:L1"/>
    <mergeCell ref="A2:L2"/>
    <mergeCell ref="E11:F11"/>
    <mergeCell ref="E12:F12"/>
    <mergeCell ref="E22:F22"/>
    <mergeCell ref="E23:F23"/>
  </mergeCells>
  <dataValidations count="2">
    <dataValidation type="whole" allowBlank="1" showInputMessage="1" showErrorMessage="1" sqref="I11 I22 I44 I33 I55 I66 I77">
      <formula1>0</formula1>
      <formula2>100</formula2>
    </dataValidation>
    <dataValidation type="list" allowBlank="1" showInputMessage="1" showErrorMessage="1" sqref="K11 B11:B12 D10:D12 G11:G12 E10 D6:E9 I12 K22 B22:B23 D22:D23 G22:G23 I23 D17:G21 K33 I34 G33:G34 D33:D34 B33:B34 D28:G32 D39:G43 B44:B45 D44:D45 G44:G45 I45 K44 D50:G54 K55 I56 G55:G56 D55:D56 B55:B56 D61:G65 K66 I67 G66:G67 D66:D67 B66:B67 K77 I78 G77:G78 D77:D78 B77:B78 D72:G76 F6:G10">
      <formula1>List1</formula1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workbookViewId="0" topLeftCell="A1">
      <selection activeCell="A4" sqref="A4"/>
    </sheetView>
  </sheetViews>
  <sheetFormatPr defaultColWidth="10.296875" defaultRowHeight="19.5" customHeight="1"/>
  <cols>
    <col min="1" max="1" width="28.3984375" style="1" customWidth="1"/>
    <col min="2" max="2" width="7.69921875" style="1" customWidth="1"/>
    <col min="3" max="3" width="31.296875" style="1" customWidth="1"/>
    <col min="4" max="4" width="8.3984375" style="1" customWidth="1"/>
    <col min="5" max="5" width="7.69921875" style="1" customWidth="1"/>
    <col min="6" max="6" width="7.09765625" style="1" customWidth="1"/>
    <col min="7" max="7" width="9.3984375" style="1" customWidth="1"/>
    <col min="8" max="8" width="18.69921875" style="1" customWidth="1"/>
    <col min="9" max="11" width="8.3984375" style="1" customWidth="1"/>
    <col min="12" max="23" width="7.59765625" style="1" customWidth="1"/>
    <col min="24" max="24" width="24.3984375" style="1" hidden="1" customWidth="1"/>
    <col min="25" max="25" width="22.8984375" style="1" hidden="1" customWidth="1"/>
    <col min="26" max="26" width="8.296875" style="1" hidden="1" customWidth="1"/>
    <col min="27" max="28" width="9" style="1" hidden="1" customWidth="1"/>
    <col min="29" max="29" width="8.09765625" style="1" hidden="1" customWidth="1"/>
    <col min="30" max="30" width="10.296875" style="1" hidden="1" customWidth="1"/>
    <col min="31" max="31" width="12.3984375" style="1" hidden="1" customWidth="1"/>
    <col min="32" max="32" width="9" style="1" hidden="1" customWidth="1"/>
    <col min="33" max="33" width="13.09765625" style="1" hidden="1" customWidth="1"/>
    <col min="34" max="34" width="7.59765625" style="1" hidden="1" customWidth="1"/>
    <col min="35" max="37" width="7.59765625" style="1" customWidth="1"/>
    <col min="38" max="16384" width="10.296875" style="1" customWidth="1"/>
  </cols>
  <sheetData>
    <row r="1" spans="1:37" ht="74.25" customHeight="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9" t="s">
        <v>74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41687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41687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87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3" t="s">
        <v>34</v>
      </c>
      <c r="F11" s="94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72</v>
      </c>
      <c r="B12" s="32"/>
      <c r="C12" s="61" t="s">
        <v>48</v>
      </c>
      <c r="D12" s="28"/>
      <c r="E12" s="95" t="s">
        <v>49</v>
      </c>
      <c r="F12" s="96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41688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41688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3" t="s">
        <v>34</v>
      </c>
      <c r="F22" s="94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72</v>
      </c>
      <c r="B23" s="32"/>
      <c r="C23" s="61" t="s">
        <v>48</v>
      </c>
      <c r="D23" s="28"/>
      <c r="E23" s="95" t="s">
        <v>49</v>
      </c>
      <c r="F23" s="96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41689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41689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77"/>
      <c r="E32" s="7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3" t="s">
        <v>34</v>
      </c>
      <c r="F33" s="94"/>
      <c r="G33" s="78"/>
      <c r="H33" s="59" t="s">
        <v>35</v>
      </c>
      <c r="I33" s="38"/>
      <c r="J33" s="59" t="s">
        <v>36</v>
      </c>
      <c r="K33" s="80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72</v>
      </c>
      <c r="B34" s="32"/>
      <c r="C34" s="61" t="s">
        <v>48</v>
      </c>
      <c r="D34" s="82"/>
      <c r="E34" s="95" t="s">
        <v>49</v>
      </c>
      <c r="F34" s="96"/>
      <c r="G34" s="79"/>
      <c r="H34" s="60" t="s">
        <v>50</v>
      </c>
      <c r="I34" s="81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41690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41690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3" t="s">
        <v>34</v>
      </c>
      <c r="F44" s="94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72</v>
      </c>
      <c r="B45" s="32"/>
      <c r="C45" s="61" t="s">
        <v>48</v>
      </c>
      <c r="D45" s="28"/>
      <c r="E45" s="95" t="s">
        <v>49</v>
      </c>
      <c r="F45" s="96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41691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41691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3" t="s">
        <v>34</v>
      </c>
      <c r="F55" s="94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72</v>
      </c>
      <c r="B56" s="32"/>
      <c r="C56" s="61" t="s">
        <v>48</v>
      </c>
      <c r="D56" s="28"/>
      <c r="E56" s="95" t="s">
        <v>49</v>
      </c>
      <c r="F56" s="96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41692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41692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3" t="s">
        <v>34</v>
      </c>
      <c r="F66" s="94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72</v>
      </c>
      <c r="B67" s="32"/>
      <c r="C67" s="61" t="s">
        <v>48</v>
      </c>
      <c r="D67" s="28"/>
      <c r="E67" s="95" t="s">
        <v>49</v>
      </c>
      <c r="F67" s="96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41693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41693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3" t="s">
        <v>34</v>
      </c>
      <c r="F77" s="94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72</v>
      </c>
      <c r="B78" s="27"/>
      <c r="C78" s="61" t="s">
        <v>48</v>
      </c>
      <c r="D78" s="28"/>
      <c r="E78" s="95" t="s">
        <v>49</v>
      </c>
      <c r="F78" s="96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41687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41688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41689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41690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41691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41692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41693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A1:L1"/>
    <mergeCell ref="A2:L2"/>
    <mergeCell ref="E11:F11"/>
    <mergeCell ref="E12:F12"/>
    <mergeCell ref="E22:F22"/>
    <mergeCell ref="E23:F23"/>
    <mergeCell ref="E66:F66"/>
    <mergeCell ref="E67:F67"/>
    <mergeCell ref="E77:F77"/>
    <mergeCell ref="E78:F78"/>
    <mergeCell ref="E33:F33"/>
    <mergeCell ref="E34:F34"/>
    <mergeCell ref="E44:F44"/>
    <mergeCell ref="E45:F45"/>
    <mergeCell ref="E55:F55"/>
    <mergeCell ref="E56:F56"/>
  </mergeCells>
  <dataValidations count="2">
    <dataValidation type="list" allowBlank="1" showInputMessage="1" showErrorMessage="1" sqref="K11 B11:B12 D10:D12 G11:G12 E10 D6:E9 I12 K22 B22:B23 D22:D23 G22:G23 I23 D17:G21 K33 I34 G33:G34 D33:D34 B33:B34 D28:G32 D39:G43 B44:B45 D44:D45 G44:G45 I45 K44 D50:G54 K55 I56 G55:G56 D55:D56 B55:B56 D61:G65 K66 I67 G66:G67 D66:D67 B66:B67 K77 I78 G77:G78 D77:D78 B77:B78 D72:G76 F6:G10">
      <formula1>List1</formula1>
    </dataValidation>
    <dataValidation type="whole" allowBlank="1" showInputMessage="1" showErrorMessage="1" sqref="I11 I22 I44 I33 I55 I66 I77">
      <formula1>0</formula1>
      <formula2>100</formula2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91"/>
  <sheetViews>
    <sheetView showGridLines="0" zoomScale="85" zoomScaleNormal="85" workbookViewId="0" topLeftCell="A1">
      <selection activeCell="A4" sqref="A4"/>
    </sheetView>
  </sheetViews>
  <sheetFormatPr defaultColWidth="10.296875" defaultRowHeight="19.5" customHeight="1"/>
  <cols>
    <col min="1" max="1" width="28.3984375" style="1" customWidth="1"/>
    <col min="2" max="2" width="7.69921875" style="1" customWidth="1"/>
    <col min="3" max="3" width="31.296875" style="1" customWidth="1"/>
    <col min="4" max="4" width="8.3984375" style="1" customWidth="1"/>
    <col min="5" max="5" width="7.69921875" style="1" customWidth="1"/>
    <col min="6" max="6" width="7.09765625" style="1" customWidth="1"/>
    <col min="7" max="7" width="9.3984375" style="1" customWidth="1"/>
    <col min="8" max="8" width="18.69921875" style="1" customWidth="1"/>
    <col min="9" max="11" width="8.3984375" style="1" customWidth="1"/>
    <col min="12" max="23" width="7.59765625" style="1" customWidth="1"/>
    <col min="24" max="24" width="24.3984375" style="1" hidden="1" customWidth="1"/>
    <col min="25" max="25" width="22.8984375" style="1" hidden="1" customWidth="1"/>
    <col min="26" max="26" width="8.296875" style="1" hidden="1" customWidth="1"/>
    <col min="27" max="28" width="9" style="1" hidden="1" customWidth="1"/>
    <col min="29" max="29" width="8.09765625" style="1" hidden="1" customWidth="1"/>
    <col min="30" max="30" width="10.296875" style="1" hidden="1" customWidth="1"/>
    <col min="31" max="31" width="12.3984375" style="1" hidden="1" customWidth="1"/>
    <col min="32" max="32" width="9" style="1" hidden="1" customWidth="1"/>
    <col min="33" max="33" width="13.09765625" style="1" hidden="1" customWidth="1"/>
    <col min="34" max="34" width="7.59765625" style="1" hidden="1" customWidth="1"/>
    <col min="35" max="37" width="7.59765625" style="1" customWidth="1"/>
    <col min="38" max="16384" width="10.296875" style="1" customWidth="1"/>
  </cols>
  <sheetData>
    <row r="1" spans="1:37" ht="74.25" customHeight="1" thickBot="1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33.75" customHeight="1" thickBot="1">
      <c r="A2" s="99" t="s">
        <v>73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33.75" customHeight="1" thickBot="1">
      <c r="A3" s="55">
        <v>41694</v>
      </c>
      <c r="B3" s="56"/>
      <c r="C3" s="57"/>
      <c r="D3" s="57"/>
      <c r="E3" s="57"/>
      <c r="F3" s="57"/>
      <c r="G3" s="57"/>
      <c r="H3" s="57"/>
      <c r="I3" s="57"/>
      <c r="J3" s="57"/>
      <c r="K3" s="57"/>
      <c r="L3" s="5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5.5" customHeight="1">
      <c r="A4" s="9"/>
      <c r="B4" s="10"/>
      <c r="C4" s="11"/>
      <c r="D4" s="11"/>
      <c r="E4" s="11"/>
      <c r="F4" s="11"/>
      <c r="G4" s="11"/>
      <c r="H4" s="11"/>
      <c r="I4" s="11" t="s">
        <v>3</v>
      </c>
      <c r="J4" s="11" t="s">
        <v>4</v>
      </c>
      <c r="K4" s="11" t="s">
        <v>5</v>
      </c>
      <c r="L4" s="12" t="s">
        <v>6</v>
      </c>
      <c r="M4" s="8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52.5" customHeight="1" thickBot="1">
      <c r="A5" s="13"/>
      <c r="B5" s="14" t="s">
        <v>7</v>
      </c>
      <c r="C5" s="14" t="s">
        <v>8</v>
      </c>
      <c r="D5" s="11" t="s">
        <v>9</v>
      </c>
      <c r="E5" s="11" t="s">
        <v>10</v>
      </c>
      <c r="F5" s="14" t="s">
        <v>11</v>
      </c>
      <c r="G5" s="14" t="s">
        <v>12</v>
      </c>
      <c r="H5" s="14" t="s">
        <v>13</v>
      </c>
      <c r="I5" s="14">
        <f>SUM(I6:I10)</f>
        <v>0</v>
      </c>
      <c r="J5" s="15">
        <f>SUM(J6:J10)</f>
        <v>0</v>
      </c>
      <c r="K5" s="14">
        <f>SUM(K6:K10)</f>
        <v>0</v>
      </c>
      <c r="L5" s="12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16">
        <f>A3</f>
        <v>41694</v>
      </c>
      <c r="Y5" s="17"/>
      <c r="Z5" s="17" t="s">
        <v>14</v>
      </c>
      <c r="AA5" s="17" t="s">
        <v>15</v>
      </c>
      <c r="AB5" s="17" t="s">
        <v>16</v>
      </c>
      <c r="AC5" s="17" t="s">
        <v>17</v>
      </c>
      <c r="AD5" s="17" t="s">
        <v>18</v>
      </c>
      <c r="AE5" s="17" t="s">
        <v>19</v>
      </c>
      <c r="AF5" s="17" t="s">
        <v>20</v>
      </c>
      <c r="AG5" s="17" t="s">
        <v>21</v>
      </c>
      <c r="AH5" s="3"/>
      <c r="AI5" s="3"/>
      <c r="AJ5" s="3"/>
      <c r="AK5" s="3"/>
    </row>
    <row r="6" spans="1:37" ht="52.5" customHeight="1">
      <c r="A6" s="62" t="s">
        <v>22</v>
      </c>
      <c r="B6" s="87"/>
      <c r="C6" s="70"/>
      <c r="D6" s="75"/>
      <c r="E6" s="75"/>
      <c r="F6" s="72"/>
      <c r="G6" s="19"/>
      <c r="H6" s="19"/>
      <c r="I6" s="19"/>
      <c r="J6" s="19"/>
      <c r="K6" s="20"/>
      <c r="L6" s="21">
        <f>AG6</f>
        <v>0</v>
      </c>
      <c r="M6" s="8"/>
      <c r="N6" s="3"/>
      <c r="O6" s="3"/>
      <c r="P6" s="3"/>
      <c r="Q6" s="3"/>
      <c r="R6" s="3"/>
      <c r="S6" s="3"/>
      <c r="T6" s="3"/>
      <c r="U6" s="3"/>
      <c r="V6" s="3"/>
      <c r="W6" s="3"/>
      <c r="X6" s="22"/>
      <c r="Y6" s="23" t="s">
        <v>23</v>
      </c>
      <c r="Z6" s="24" t="str">
        <f>IF(G6="Yes","Cheat",IF(F6="Yes","PWO",IF(AND(D6="Yes",E6="Yes"),"PaleoZone",IF(D6="Yes","Paleo",IF(E6="Yes","Zone","Unknown")))))</f>
        <v>Unknown</v>
      </c>
      <c r="AA6" s="24">
        <f>IF(G6="Yes",-2,0)</f>
        <v>0</v>
      </c>
      <c r="AB6" s="24">
        <f>IF(F6="Yes",3,0)</f>
        <v>0</v>
      </c>
      <c r="AC6" s="24">
        <f>IF(E6="Yes",1,0)</f>
        <v>0</v>
      </c>
      <c r="AD6" s="24">
        <f>IF(D6="Yes",2,0)</f>
        <v>0</v>
      </c>
      <c r="AE6" s="24">
        <f>IF(AND(D6="Yes",E6="Yes"),3,0)</f>
        <v>0</v>
      </c>
      <c r="AF6" s="24">
        <f>IF(I6&gt;5,-1,IF(J6&gt;5,-1,IF(K6&gt;5,-1,0)))</f>
        <v>0</v>
      </c>
      <c r="AG6" s="25">
        <f>IF(Z6="PaleoZone",AE6,IF(Z6="Paleo",AD6,IF(Z6="Zone",AC6,IF(Z6="PWO",AB6,IF(Z6="Cheat",AA6,0)))))+AF6</f>
        <v>0</v>
      </c>
      <c r="AH6" s="8"/>
      <c r="AI6" s="3"/>
      <c r="AJ6" s="3"/>
      <c r="AK6" s="3"/>
    </row>
    <row r="7" spans="1:37" ht="52.5" customHeight="1">
      <c r="A7" s="63" t="s">
        <v>24</v>
      </c>
      <c r="B7" s="26"/>
      <c r="C7" s="71"/>
      <c r="D7" s="75"/>
      <c r="E7" s="75"/>
      <c r="F7" s="73"/>
      <c r="G7" s="27"/>
      <c r="H7" s="27"/>
      <c r="I7" s="27"/>
      <c r="J7" s="27"/>
      <c r="K7" s="28"/>
      <c r="L7" s="21">
        <f>AG7</f>
        <v>0</v>
      </c>
      <c r="M7" s="8"/>
      <c r="N7" s="3"/>
      <c r="O7" s="3"/>
      <c r="P7" s="3"/>
      <c r="Q7" s="3"/>
      <c r="R7" s="3"/>
      <c r="S7" s="3"/>
      <c r="T7" s="3"/>
      <c r="U7" s="3"/>
      <c r="V7" s="3"/>
      <c r="W7" s="3"/>
      <c r="X7" s="22"/>
      <c r="Y7" s="8" t="s">
        <v>25</v>
      </c>
      <c r="Z7" s="3" t="str">
        <f>IF(G7="Yes","Cheat",IF(F7="Yes","PWO",IF(AND(D7="Yes",E7="Yes"),"PaleoZone",IF(D7="Yes","Paleo",IF(E7="Yes","Zone","Unknown")))))</f>
        <v>Unknown</v>
      </c>
      <c r="AA7" s="3">
        <f>IF(G7="Yes",-2,0)</f>
        <v>0</v>
      </c>
      <c r="AB7" s="3">
        <f>IF(F7="Yes",3,0)</f>
        <v>0</v>
      </c>
      <c r="AC7" s="3">
        <f>IF(E7="Yes",1,0)</f>
        <v>0</v>
      </c>
      <c r="AD7" s="3">
        <f>IF(D7="Yes",2,0)</f>
        <v>0</v>
      </c>
      <c r="AE7" s="3">
        <f>IF(AND(D7="Yes",E7="Yes"),3,0)</f>
        <v>0</v>
      </c>
      <c r="AF7" s="3">
        <f>IF(I7&gt;5,-1,IF(J7&gt;5,-1,IF(K7&gt;5,-1,0)))</f>
        <v>0</v>
      </c>
      <c r="AG7" s="22">
        <f>IF(Z7="PaleoZone",AE7,IF(Z7="Paleo",AD7,IF(Z7="Zone",AC7,IF(Z7="PWO",AB7,IF(Z7="Cheat",AA7,0)))))+AF7</f>
        <v>0</v>
      </c>
      <c r="AH7" s="8"/>
      <c r="AI7" s="3"/>
      <c r="AJ7" s="3"/>
      <c r="AK7" s="3"/>
    </row>
    <row r="8" spans="1:37" ht="52.5" customHeight="1">
      <c r="A8" s="63" t="s">
        <v>26</v>
      </c>
      <c r="B8" s="29"/>
      <c r="C8" s="71"/>
      <c r="D8" s="75"/>
      <c r="E8" s="75"/>
      <c r="F8" s="73"/>
      <c r="G8" s="27"/>
      <c r="H8" s="27"/>
      <c r="I8" s="27"/>
      <c r="J8" s="30"/>
      <c r="K8" s="28"/>
      <c r="L8" s="21">
        <f>AG8</f>
        <v>0</v>
      </c>
      <c r="M8" s="8"/>
      <c r="N8" s="3"/>
      <c r="O8" s="3"/>
      <c r="P8" s="3"/>
      <c r="Q8" s="3"/>
      <c r="R8" s="3"/>
      <c r="S8" s="3"/>
      <c r="T8" s="3"/>
      <c r="U8" s="3"/>
      <c r="V8" s="3"/>
      <c r="W8" s="3"/>
      <c r="X8" s="22"/>
      <c r="Y8" s="8" t="s">
        <v>27</v>
      </c>
      <c r="Z8" s="3" t="str">
        <f>IF(G8="Yes","Cheat",IF(F8="Yes","PWO",IF(AND(D8="Yes",E8="Yes"),"PaleoZone",IF(D8="Yes","Paleo",IF(E8="Yes","Zone","Unknown")))))</f>
        <v>Unknown</v>
      </c>
      <c r="AA8" s="3">
        <f>IF(G8="Yes",-2,0)</f>
        <v>0</v>
      </c>
      <c r="AB8" s="3">
        <f>IF(F8="Yes",3,0)</f>
        <v>0</v>
      </c>
      <c r="AC8" s="3">
        <f>IF(E8="Yes",1,0)</f>
        <v>0</v>
      </c>
      <c r="AD8" s="3">
        <f>IF(D8="Yes",2,0)</f>
        <v>0</v>
      </c>
      <c r="AE8" s="3">
        <f>IF(AND(D8="Yes",E8="Yes"),3,0)</f>
        <v>0</v>
      </c>
      <c r="AF8" s="3">
        <f>IF(I8&gt;5,-1,IF(J8&gt;5,-1,IF(K8&gt;5,-1,0)))</f>
        <v>0</v>
      </c>
      <c r="AG8" s="22">
        <f>IF(Z8="PaleoZone",AE8,IF(Z8="Paleo",AD8,IF(Z8="Zone",AC8,IF(Z8="PWO",AB8,IF(Z8="Cheat",AA8,0)))))+AF8</f>
        <v>0</v>
      </c>
      <c r="AH8" s="8"/>
      <c r="AI8" s="3"/>
      <c r="AJ8" s="3"/>
      <c r="AK8" s="3"/>
    </row>
    <row r="9" spans="1:37" ht="52.5" customHeight="1">
      <c r="A9" s="63" t="s">
        <v>28</v>
      </c>
      <c r="B9" s="29"/>
      <c r="C9" s="71"/>
      <c r="D9" s="75"/>
      <c r="E9" s="75"/>
      <c r="F9" s="73"/>
      <c r="G9" s="27"/>
      <c r="H9" s="27"/>
      <c r="I9" s="27"/>
      <c r="J9" s="27"/>
      <c r="K9" s="28"/>
      <c r="L9" s="21">
        <f>AG9</f>
        <v>0</v>
      </c>
      <c r="M9" s="8"/>
      <c r="N9" s="3"/>
      <c r="O9" s="3"/>
      <c r="P9" s="3"/>
      <c r="Q9" s="3"/>
      <c r="R9" s="3"/>
      <c r="S9" s="3"/>
      <c r="T9" s="3"/>
      <c r="U9" s="3"/>
      <c r="V9" s="3"/>
      <c r="W9" s="3"/>
      <c r="X9" s="22"/>
      <c r="Y9" s="8" t="s">
        <v>29</v>
      </c>
      <c r="Z9" s="3" t="str">
        <f>IF(G9="Yes","Cheat",IF(F9="Yes","PWO",IF(AND(D9="Yes",E9="Yes"),"PaleoZone",IF(D9="Yes","Paleo",IF(E9="Yes","Zone","Unknown")))))</f>
        <v>Unknown</v>
      </c>
      <c r="AA9" s="3">
        <f>IF(G9="Yes",-2,0)</f>
        <v>0</v>
      </c>
      <c r="AB9" s="3">
        <f>IF(F9="Yes",3,0)</f>
        <v>0</v>
      </c>
      <c r="AC9" s="3">
        <f>IF(E9="Yes",1,0)</f>
        <v>0</v>
      </c>
      <c r="AD9" s="3">
        <f>IF(D9="Yes",2,0)</f>
        <v>0</v>
      </c>
      <c r="AE9" s="3">
        <f>IF(AND(D9="Yes",E9="Yes"),3,0)</f>
        <v>0</v>
      </c>
      <c r="AF9" s="3">
        <f>IF(I9&gt;5,-1,IF(J9&gt;5,-1,IF(K9&gt;5,-1,0)))</f>
        <v>0</v>
      </c>
      <c r="AG9" s="22">
        <f>IF(Z9="PaleoZone",AE9,IF(Z9="Paleo",AD9,IF(Z9="Zone",AC9,IF(Z9="PWO",AB9,IF(Z9="Cheat",AA9,0)))))+AF9</f>
        <v>0</v>
      </c>
      <c r="AH9" s="8"/>
      <c r="AI9" s="3"/>
      <c r="AJ9" s="3"/>
      <c r="AK9" s="3"/>
    </row>
    <row r="10" spans="1:37" ht="52.5" customHeight="1" thickBot="1">
      <c r="A10" s="64" t="s">
        <v>30</v>
      </c>
      <c r="B10" s="31"/>
      <c r="C10" s="32"/>
      <c r="D10" s="74"/>
      <c r="E10" s="74"/>
      <c r="F10" s="32"/>
      <c r="G10" s="32"/>
      <c r="H10" s="32"/>
      <c r="I10" s="32"/>
      <c r="J10" s="32"/>
      <c r="K10" s="33"/>
      <c r="L10" s="34">
        <f>AG10</f>
        <v>0</v>
      </c>
      <c r="M10" s="8"/>
      <c r="N10" s="3"/>
      <c r="O10" s="3"/>
      <c r="P10" s="3"/>
      <c r="Q10" s="3"/>
      <c r="R10" s="3"/>
      <c r="S10" s="3"/>
      <c r="T10" s="3"/>
      <c r="U10" s="3"/>
      <c r="V10" s="3"/>
      <c r="W10" s="3"/>
      <c r="X10" s="22"/>
      <c r="Y10" s="35" t="s">
        <v>31</v>
      </c>
      <c r="Z10" s="17" t="str">
        <f>IF(G10="Yes","Cheat",IF(F10="Yes","PWO",IF(AND(D10="Yes",E10="Yes"),"PaleoZone",IF(D10="Yes","Paleo",IF(E10="Yes","Zone","Unknown")))))</f>
        <v>Unknown</v>
      </c>
      <c r="AA10" s="17">
        <f>IF(G10="Yes",-2,0)</f>
        <v>0</v>
      </c>
      <c r="AB10" s="17">
        <f>IF(F10="Yes",3,0)</f>
        <v>0</v>
      </c>
      <c r="AC10" s="17">
        <f>IF(E10="Yes",1,0)</f>
        <v>0</v>
      </c>
      <c r="AD10" s="17">
        <f>IF(D10="Yes",2,0)</f>
        <v>0</v>
      </c>
      <c r="AE10" s="17">
        <f>IF(AND(D10="Yes",E10="Yes"),3,0)</f>
        <v>0</v>
      </c>
      <c r="AF10" s="17">
        <f>IF(I10&gt;5,-1,IF(J10&gt;5,-1,IF(K10&gt;5,-1,0)))</f>
        <v>0</v>
      </c>
      <c r="AG10" s="36">
        <f>IF(Z10="PaleoZone",AE10,IF(Z10="Paleo",AD10,IF(Z10="Zone",AC10,IF(Z10="PWO",AB10,IF(Z10="Cheat",AA10,0)))))+AF10</f>
        <v>0</v>
      </c>
      <c r="AH10" s="8"/>
      <c r="AI10" s="3"/>
      <c r="AJ10" s="3"/>
      <c r="AK10" s="3"/>
    </row>
    <row r="11" spans="1:37" ht="52.5" customHeight="1" thickBot="1">
      <c r="A11" s="60" t="s">
        <v>32</v>
      </c>
      <c r="B11" s="20"/>
      <c r="C11" s="59" t="s">
        <v>33</v>
      </c>
      <c r="D11" s="37"/>
      <c r="E11" s="93" t="s">
        <v>34</v>
      </c>
      <c r="F11" s="94"/>
      <c r="G11" s="20"/>
      <c r="H11" s="59" t="s">
        <v>35</v>
      </c>
      <c r="I11" s="38"/>
      <c r="J11" s="59" t="s">
        <v>36</v>
      </c>
      <c r="K11" s="39"/>
      <c r="L11" s="40"/>
      <c r="M11" s="8"/>
      <c r="N11" s="3"/>
      <c r="O11" s="3"/>
      <c r="P11" s="3"/>
      <c r="Q11" s="3"/>
      <c r="R11" s="3"/>
      <c r="S11" s="3"/>
      <c r="T11" s="3"/>
      <c r="U11" s="3"/>
      <c r="V11" s="3"/>
      <c r="W11" s="3"/>
      <c r="X11" s="22"/>
      <c r="Y11" s="41" t="s">
        <v>37</v>
      </c>
      <c r="Z11" s="42" t="s">
        <v>38</v>
      </c>
      <c r="AA11" s="24" t="s">
        <v>39</v>
      </c>
      <c r="AB11" s="24" t="s">
        <v>40</v>
      </c>
      <c r="AC11" s="42" t="s">
        <v>41</v>
      </c>
      <c r="AD11" s="24" t="s">
        <v>42</v>
      </c>
      <c r="AE11" s="24" t="s">
        <v>43</v>
      </c>
      <c r="AF11" s="42" t="s">
        <v>44</v>
      </c>
      <c r="AG11" s="25" t="s">
        <v>45</v>
      </c>
      <c r="AH11" s="8" t="s">
        <v>46</v>
      </c>
      <c r="AI11" s="3"/>
      <c r="AJ11" s="3"/>
      <c r="AK11" s="3"/>
    </row>
    <row r="12" spans="1:37" ht="52.5" customHeight="1" thickBot="1">
      <c r="A12" s="60" t="s">
        <v>72</v>
      </c>
      <c r="B12" s="32"/>
      <c r="C12" s="61" t="s">
        <v>48</v>
      </c>
      <c r="D12" s="28"/>
      <c r="E12" s="95" t="s">
        <v>49</v>
      </c>
      <c r="F12" s="96"/>
      <c r="G12" s="37"/>
      <c r="H12" s="60" t="s">
        <v>50</v>
      </c>
      <c r="I12" s="19"/>
      <c r="J12" s="43"/>
      <c r="K12" s="44" t="s">
        <v>46</v>
      </c>
      <c r="L12" s="45">
        <f>AH12</f>
        <v>0</v>
      </c>
      <c r="M12" s="8"/>
      <c r="N12" s="3"/>
      <c r="O12" s="3"/>
      <c r="P12" s="3"/>
      <c r="Q12" s="3"/>
      <c r="R12" s="3"/>
      <c r="S12" s="3"/>
      <c r="T12" s="3"/>
      <c r="U12" s="3"/>
      <c r="V12" s="3"/>
      <c r="W12" s="3"/>
      <c r="X12" s="22"/>
      <c r="Y12" s="35"/>
      <c r="Z12" s="17">
        <f>IF(G12="Yes",1,0)</f>
        <v>0</v>
      </c>
      <c r="AA12" s="17">
        <f>IF(I12="Yes",1,0)</f>
        <v>0</v>
      </c>
      <c r="AB12" s="17">
        <f>IF(B12="Yes",1,0)</f>
        <v>0</v>
      </c>
      <c r="AC12" s="17">
        <f>IF(G11="Yes",1,0)</f>
        <v>0</v>
      </c>
      <c r="AD12" s="17">
        <f>IF(D12="Yes",1,0)</f>
        <v>0</v>
      </c>
      <c r="AE12" s="17">
        <f>IF(I11="",0,IF(I11=0,0,IF(I11&gt;0,I11*-1)))</f>
        <v>0</v>
      </c>
      <c r="AF12" s="17">
        <f>IF(B11="Yes",IF(D11="No",-1,0),0)</f>
        <v>0</v>
      </c>
      <c r="AG12" s="36">
        <f>IF(K11="Yes",0,IF(K11="",0,-1))</f>
        <v>0</v>
      </c>
      <c r="AH12" s="8">
        <f>SUM(AG6:AG10)+SUM(Z12:AG12)</f>
        <v>0</v>
      </c>
      <c r="AI12" s="3"/>
      <c r="AJ12" s="3"/>
      <c r="AK12" s="3"/>
    </row>
    <row r="13" spans="1:37" ht="24.75" customHeight="1" thickBot="1">
      <c r="A13" s="46"/>
      <c r="B13" s="46"/>
      <c r="C13" s="46"/>
      <c r="D13" s="47"/>
      <c r="E13" s="48"/>
      <c r="F13" s="48"/>
      <c r="G13" s="47"/>
      <c r="H13" s="46"/>
      <c r="I13" s="47"/>
      <c r="J13" s="49"/>
      <c r="K13" s="50"/>
      <c r="L13" s="51"/>
      <c r="M13" s="8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24"/>
      <c r="Z13" s="24"/>
      <c r="AA13" s="24"/>
      <c r="AB13" s="24"/>
      <c r="AC13" s="24"/>
      <c r="AD13" s="24"/>
      <c r="AE13" s="24"/>
      <c r="AF13" s="24"/>
      <c r="AG13" s="24"/>
      <c r="AH13" s="3"/>
      <c r="AI13" s="3"/>
      <c r="AJ13" s="3"/>
      <c r="AK13" s="3"/>
    </row>
    <row r="14" spans="1:37" ht="36" customHeight="1" thickBot="1">
      <c r="A14" s="65">
        <f>A3+1</f>
        <v>41695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7"/>
      <c r="M14" s="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.5" customHeight="1">
      <c r="A15" s="9"/>
      <c r="B15" s="10"/>
      <c r="C15" s="10"/>
      <c r="D15" s="10"/>
      <c r="E15" s="10"/>
      <c r="F15" s="10"/>
      <c r="G15" s="10"/>
      <c r="H15" s="10"/>
      <c r="I15" s="10" t="s">
        <v>3</v>
      </c>
      <c r="J15" s="10" t="s">
        <v>4</v>
      </c>
      <c r="K15" s="10" t="s">
        <v>5</v>
      </c>
      <c r="L15" s="52" t="s">
        <v>6</v>
      </c>
      <c r="M15" s="8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52.5" customHeight="1" thickBot="1">
      <c r="A16" s="13"/>
      <c r="B16" s="14" t="s">
        <v>7</v>
      </c>
      <c r="C16" s="14" t="s">
        <v>8</v>
      </c>
      <c r="D16" s="14" t="s">
        <v>9</v>
      </c>
      <c r="E16" s="14" t="s">
        <v>10</v>
      </c>
      <c r="F16" s="14" t="s">
        <v>11</v>
      </c>
      <c r="G16" s="14" t="s">
        <v>12</v>
      </c>
      <c r="H16" s="14" t="s">
        <v>13</v>
      </c>
      <c r="I16" s="14">
        <f>SUM(I17:I21)</f>
        <v>0</v>
      </c>
      <c r="J16" s="15">
        <f>SUM(J17:J21)</f>
        <v>0</v>
      </c>
      <c r="K16" s="14">
        <f>SUM(K17:K21)</f>
        <v>0</v>
      </c>
      <c r="L16" s="12"/>
      <c r="M16" s="8"/>
      <c r="N16" s="3"/>
      <c r="O16" s="3"/>
      <c r="P16" s="3"/>
      <c r="Q16" s="3"/>
      <c r="R16" s="3"/>
      <c r="S16" s="3"/>
      <c r="T16" s="3"/>
      <c r="U16" s="3"/>
      <c r="V16" s="3"/>
      <c r="W16" s="3"/>
      <c r="X16" s="16">
        <f>A14</f>
        <v>41695</v>
      </c>
      <c r="Y16" s="17"/>
      <c r="Z16" s="17" t="s">
        <v>14</v>
      </c>
      <c r="AA16" s="17" t="s">
        <v>15</v>
      </c>
      <c r="AB16" s="17" t="s">
        <v>16</v>
      </c>
      <c r="AC16" s="17" t="s">
        <v>17</v>
      </c>
      <c r="AD16" s="17" t="s">
        <v>18</v>
      </c>
      <c r="AE16" s="17" t="s">
        <v>19</v>
      </c>
      <c r="AF16" s="17" t="s">
        <v>20</v>
      </c>
      <c r="AG16" s="17" t="s">
        <v>21</v>
      </c>
      <c r="AH16" s="3"/>
      <c r="AI16" s="3"/>
      <c r="AJ16" s="3"/>
      <c r="AK16" s="3"/>
    </row>
    <row r="17" spans="1:37" ht="52.5" customHeight="1">
      <c r="A17" s="62" t="s">
        <v>22</v>
      </c>
      <c r="B17" s="18"/>
      <c r="C17" s="19"/>
      <c r="D17" s="75"/>
      <c r="E17" s="76"/>
      <c r="F17" s="75"/>
      <c r="G17" s="19"/>
      <c r="H17" s="19"/>
      <c r="I17" s="19"/>
      <c r="J17" s="19"/>
      <c r="K17" s="20"/>
      <c r="L17" s="21">
        <f>AG17</f>
        <v>0</v>
      </c>
      <c r="M17" s="8"/>
      <c r="N17" s="3"/>
      <c r="O17" s="3"/>
      <c r="P17" s="3"/>
      <c r="Q17" s="3"/>
      <c r="R17" s="3"/>
      <c r="S17" s="3"/>
      <c r="T17" s="3"/>
      <c r="U17" s="3"/>
      <c r="V17" s="3"/>
      <c r="W17" s="3"/>
      <c r="X17" s="22"/>
      <c r="Y17" s="23" t="s">
        <v>23</v>
      </c>
      <c r="Z17" s="24" t="str">
        <f>IF(G17="Yes","Cheat",IF(F17="Yes","PWO",IF(AND(D17="Yes",E17="Yes"),"PaleoZone",IF(D17="Yes","Paleo",IF(E17="Yes","Zone","Unknown")))))</f>
        <v>Unknown</v>
      </c>
      <c r="AA17" s="24">
        <f>IF(G17="Yes",-2,0)</f>
        <v>0</v>
      </c>
      <c r="AB17" s="24">
        <f>IF(F17="Yes",3,0)</f>
        <v>0</v>
      </c>
      <c r="AC17" s="24">
        <f>IF(E17="Yes",1,0)</f>
        <v>0</v>
      </c>
      <c r="AD17" s="24">
        <f>IF(D17="Yes",2,0)</f>
        <v>0</v>
      </c>
      <c r="AE17" s="24">
        <f>IF(AND(D17="Yes",E17="Yes"),3,0)</f>
        <v>0</v>
      </c>
      <c r="AF17" s="24">
        <f>IF(I17&gt;5,-1,IF(J17&gt;5,-1,IF(K17&gt;5,-1,0)))</f>
        <v>0</v>
      </c>
      <c r="AG17" s="25">
        <f>IF(Z17="PaleoZone",AE17,IF(Z17="Paleo",AD17,IF(Z17="Zone",AC17,IF(Z17="PWO",AB17,IF(Z17="Cheat",AA17,0)))))+AF17</f>
        <v>0</v>
      </c>
      <c r="AH17" s="8"/>
      <c r="AI17" s="3"/>
      <c r="AJ17" s="3"/>
      <c r="AK17" s="3"/>
    </row>
    <row r="18" spans="1:37" ht="52.5" customHeight="1">
      <c r="A18" s="63" t="s">
        <v>24</v>
      </c>
      <c r="B18" s="26"/>
      <c r="C18" s="27"/>
      <c r="D18" s="75"/>
      <c r="E18" s="75"/>
      <c r="F18" s="75"/>
      <c r="G18" s="27"/>
      <c r="H18" s="27"/>
      <c r="I18" s="27"/>
      <c r="J18" s="27"/>
      <c r="K18" s="28"/>
      <c r="L18" s="21">
        <f>AG18</f>
        <v>0</v>
      </c>
      <c r="M18" s="8"/>
      <c r="N18" s="3"/>
      <c r="O18" s="3"/>
      <c r="P18" s="3"/>
      <c r="Q18" s="3"/>
      <c r="R18" s="3"/>
      <c r="S18" s="3"/>
      <c r="T18" s="3"/>
      <c r="U18" s="3"/>
      <c r="V18" s="3"/>
      <c r="W18" s="3"/>
      <c r="X18" s="22"/>
      <c r="Y18" s="8" t="s">
        <v>25</v>
      </c>
      <c r="Z18" s="3" t="str">
        <f>IF(G18="Yes","Cheat",IF(F18="Yes","PWO",IF(AND(D18="Yes",E18="Yes"),"PaleoZone",IF(D18="Yes","Paleo",IF(E18="Yes","Zone","Unknown")))))</f>
        <v>Unknown</v>
      </c>
      <c r="AA18" s="3">
        <f>IF(G18="Yes",-2,0)</f>
        <v>0</v>
      </c>
      <c r="AB18" s="3">
        <f>IF(F18="Yes",3,0)</f>
        <v>0</v>
      </c>
      <c r="AC18" s="3">
        <f>IF(E18="Yes",1,0)</f>
        <v>0</v>
      </c>
      <c r="AD18" s="3">
        <f>IF(D18="Yes",2,0)</f>
        <v>0</v>
      </c>
      <c r="AE18" s="3">
        <f>IF(AND(D18="Yes",E18="Yes"),3,0)</f>
        <v>0</v>
      </c>
      <c r="AF18" s="3">
        <f>IF(I18&gt;5,-1,IF(J18&gt;5,-1,IF(K18&gt;5,-1,0)))</f>
        <v>0</v>
      </c>
      <c r="AG18" s="22">
        <f>IF(Z18="PaleoZone",AE18,IF(Z18="Paleo",AD18,IF(Z18="Zone",AC18,IF(Z18="PWO",AB18,IF(Z18="Cheat",AA18,0)))))+AF18</f>
        <v>0</v>
      </c>
      <c r="AH18" s="8"/>
      <c r="AI18" s="3"/>
      <c r="AJ18" s="3"/>
      <c r="AK18" s="3"/>
    </row>
    <row r="19" spans="1:37" ht="52.5" customHeight="1">
      <c r="A19" s="63" t="s">
        <v>26</v>
      </c>
      <c r="B19" s="29"/>
      <c r="C19" s="27"/>
      <c r="D19" s="75"/>
      <c r="E19" s="75"/>
      <c r="F19" s="75"/>
      <c r="G19" s="27"/>
      <c r="H19" s="27"/>
      <c r="I19" s="27"/>
      <c r="J19" s="30"/>
      <c r="K19" s="28"/>
      <c r="L19" s="21">
        <f>AG19</f>
        <v>0</v>
      </c>
      <c r="M19" s="8"/>
      <c r="N19" s="3"/>
      <c r="O19" s="3"/>
      <c r="P19" s="3"/>
      <c r="Q19" s="3"/>
      <c r="R19" s="3"/>
      <c r="S19" s="3"/>
      <c r="T19" s="3"/>
      <c r="U19" s="3"/>
      <c r="V19" s="3"/>
      <c r="W19" s="3"/>
      <c r="X19" s="22"/>
      <c r="Y19" s="8" t="s">
        <v>27</v>
      </c>
      <c r="Z19" s="3" t="str">
        <f>IF(G19="Yes","Cheat",IF(F19="Yes","PWO",IF(AND(D19="Yes",E19="Yes"),"PaleoZone",IF(D19="Yes","Paleo",IF(E19="Yes","Zone","Unknown")))))</f>
        <v>Unknown</v>
      </c>
      <c r="AA19" s="3">
        <f>IF(G19="Yes",-2,0)</f>
        <v>0</v>
      </c>
      <c r="AB19" s="3">
        <f>IF(F19="Yes",3,0)</f>
        <v>0</v>
      </c>
      <c r="AC19" s="3">
        <f>IF(E19="Yes",1,0)</f>
        <v>0</v>
      </c>
      <c r="AD19" s="3">
        <f>IF(D19="Yes",2,0)</f>
        <v>0</v>
      </c>
      <c r="AE19" s="3">
        <f>IF(AND(D19="Yes",E19="Yes"),3,0)</f>
        <v>0</v>
      </c>
      <c r="AF19" s="3">
        <f>IF(I19&gt;5,-1,IF(J19&gt;5,-1,IF(K19&gt;5,-1,0)))</f>
        <v>0</v>
      </c>
      <c r="AG19" s="22">
        <f>IF(Z19="PaleoZone",AE19,IF(Z19="Paleo",AD19,IF(Z19="Zone",AC19,IF(Z19="PWO",AB19,IF(Z19="Cheat",AA19,0)))))+AF19</f>
        <v>0</v>
      </c>
      <c r="AH19" s="8"/>
      <c r="AI19" s="3"/>
      <c r="AJ19" s="3"/>
      <c r="AK19" s="3"/>
    </row>
    <row r="20" spans="1:37" ht="52.5" customHeight="1">
      <c r="A20" s="63" t="s">
        <v>28</v>
      </c>
      <c r="B20" s="29"/>
      <c r="C20" s="27"/>
      <c r="D20" s="75"/>
      <c r="E20" s="75"/>
      <c r="F20" s="75"/>
      <c r="G20" s="27"/>
      <c r="H20" s="27"/>
      <c r="I20" s="27"/>
      <c r="J20" s="27"/>
      <c r="K20" s="28"/>
      <c r="L20" s="21">
        <f>AG20</f>
        <v>0</v>
      </c>
      <c r="M20" s="8"/>
      <c r="N20" s="3"/>
      <c r="O20" s="3"/>
      <c r="P20" s="3"/>
      <c r="Q20" s="3"/>
      <c r="R20" s="3"/>
      <c r="S20" s="3"/>
      <c r="T20" s="3"/>
      <c r="U20" s="3"/>
      <c r="V20" s="3"/>
      <c r="W20" s="3"/>
      <c r="X20" s="22"/>
      <c r="Y20" s="8" t="s">
        <v>29</v>
      </c>
      <c r="Z20" s="3" t="str">
        <f>IF(G20="Yes","Cheat",IF(F20="Yes","PWO",IF(AND(D20="Yes",E20="Yes"),"PaleoZone",IF(D20="Yes","Paleo",IF(E20="Yes","Zone","Unknown")))))</f>
        <v>Unknown</v>
      </c>
      <c r="AA20" s="3">
        <f>IF(G20="Yes",-2,0)</f>
        <v>0</v>
      </c>
      <c r="AB20" s="3">
        <f>IF(F20="Yes",3,0)</f>
        <v>0</v>
      </c>
      <c r="AC20" s="3">
        <f>IF(E20="Yes",1,0)</f>
        <v>0</v>
      </c>
      <c r="AD20" s="3">
        <f>IF(D20="Yes",2,0)</f>
        <v>0</v>
      </c>
      <c r="AE20" s="3">
        <f>IF(AND(D20="Yes",E20="Yes"),3,0)</f>
        <v>0</v>
      </c>
      <c r="AF20" s="3">
        <f>IF(I20&gt;5,-1,IF(J20&gt;5,-1,IF(K20&gt;5,-1,0)))</f>
        <v>0</v>
      </c>
      <c r="AG20" s="22">
        <f>IF(Z20="PaleoZone",AE20,IF(Z20="Paleo",AD20,IF(Z20="Zone",AC20,IF(Z20="PWO",AB20,IF(Z20="Cheat",AA20,0)))))+AF20</f>
        <v>0</v>
      </c>
      <c r="AH20" s="8"/>
      <c r="AI20" s="3"/>
      <c r="AJ20" s="3"/>
      <c r="AK20" s="3"/>
    </row>
    <row r="21" spans="1:37" ht="52.5" customHeight="1" thickBot="1">
      <c r="A21" s="64" t="s">
        <v>30</v>
      </c>
      <c r="B21" s="31"/>
      <c r="C21" s="32"/>
      <c r="D21" s="75"/>
      <c r="E21" s="75"/>
      <c r="F21" s="75"/>
      <c r="G21" s="32"/>
      <c r="H21" s="32"/>
      <c r="I21" s="32"/>
      <c r="J21" s="32"/>
      <c r="K21" s="33"/>
      <c r="L21" s="34">
        <f>AG21</f>
        <v>0</v>
      </c>
      <c r="M21" s="8"/>
      <c r="N21" s="3"/>
      <c r="O21" s="3"/>
      <c r="P21" s="3"/>
      <c r="Q21" s="3"/>
      <c r="R21" s="3"/>
      <c r="S21" s="3"/>
      <c r="T21" s="3"/>
      <c r="U21" s="3"/>
      <c r="V21" s="3"/>
      <c r="W21" s="3"/>
      <c r="X21" s="22"/>
      <c r="Y21" s="35" t="s">
        <v>31</v>
      </c>
      <c r="Z21" s="17" t="str">
        <f>IF(G21="Yes","Cheat",IF(F21="Yes","PWO",IF(AND(D21="Yes",E21="Yes"),"PaleoZone",IF(D21="Yes","Paleo",IF(E21="Yes","Zone","Unknown")))))</f>
        <v>Unknown</v>
      </c>
      <c r="AA21" s="17">
        <f>IF(G21="Yes",-2,0)</f>
        <v>0</v>
      </c>
      <c r="AB21" s="17">
        <f>IF(F21="Yes",3,0)</f>
        <v>0</v>
      </c>
      <c r="AC21" s="17">
        <f>IF(E21="Yes",1,0)</f>
        <v>0</v>
      </c>
      <c r="AD21" s="17">
        <f>IF(D21="Yes",2,0)</f>
        <v>0</v>
      </c>
      <c r="AE21" s="17">
        <f>IF(AND(D21="Yes",E21="Yes"),3,0)</f>
        <v>0</v>
      </c>
      <c r="AF21" s="17">
        <f>IF(I21&gt;5,-1,IF(J21&gt;5,-1,IF(K21&gt;5,-1,0)))</f>
        <v>0</v>
      </c>
      <c r="AG21" s="36">
        <f>IF(Z21="PaleoZone",AE21,IF(Z21="Paleo",AD21,IF(Z21="Zone",AC21,IF(Z21="PWO",AB21,IF(Z21="Cheat",AA21,0)))))+AF21</f>
        <v>0</v>
      </c>
      <c r="AH21" s="8"/>
      <c r="AI21" s="3"/>
      <c r="AJ21" s="3"/>
      <c r="AK21" s="3"/>
    </row>
    <row r="22" spans="1:37" ht="52.5" customHeight="1" thickBot="1">
      <c r="A22" s="60" t="s">
        <v>32</v>
      </c>
      <c r="B22" s="20"/>
      <c r="C22" s="59" t="s">
        <v>33</v>
      </c>
      <c r="D22" s="37"/>
      <c r="E22" s="93" t="s">
        <v>34</v>
      </c>
      <c r="F22" s="94"/>
      <c r="G22" s="20"/>
      <c r="H22" s="59" t="s">
        <v>35</v>
      </c>
      <c r="I22" s="38"/>
      <c r="J22" s="59" t="s">
        <v>36</v>
      </c>
      <c r="K22" s="39"/>
      <c r="L22" s="40"/>
      <c r="M22" s="8"/>
      <c r="N22" s="3"/>
      <c r="O22" s="3"/>
      <c r="P22" s="3"/>
      <c r="Q22" s="3"/>
      <c r="R22" s="3"/>
      <c r="S22" s="3"/>
      <c r="T22" s="3"/>
      <c r="U22" s="3"/>
      <c r="V22" s="3"/>
      <c r="W22" s="3"/>
      <c r="X22" s="22"/>
      <c r="Y22" s="41" t="s">
        <v>37</v>
      </c>
      <c r="Z22" s="42" t="s">
        <v>38</v>
      </c>
      <c r="AA22" s="24" t="s">
        <v>39</v>
      </c>
      <c r="AB22" s="24" t="s">
        <v>40</v>
      </c>
      <c r="AC22" s="42" t="s">
        <v>41</v>
      </c>
      <c r="AD22" s="24" t="s">
        <v>42</v>
      </c>
      <c r="AE22" s="24" t="s">
        <v>43</v>
      </c>
      <c r="AF22" s="42" t="s">
        <v>44</v>
      </c>
      <c r="AG22" s="25" t="s">
        <v>45</v>
      </c>
      <c r="AH22" s="8" t="s">
        <v>46</v>
      </c>
      <c r="AI22" s="3"/>
      <c r="AJ22" s="3"/>
      <c r="AK22" s="3"/>
    </row>
    <row r="23" spans="1:37" ht="52.5" customHeight="1" thickBot="1">
      <c r="A23" s="60" t="s">
        <v>72</v>
      </c>
      <c r="B23" s="32"/>
      <c r="C23" s="61" t="s">
        <v>48</v>
      </c>
      <c r="D23" s="28"/>
      <c r="E23" s="95" t="s">
        <v>49</v>
      </c>
      <c r="F23" s="96"/>
      <c r="G23" s="37"/>
      <c r="H23" s="60" t="s">
        <v>50</v>
      </c>
      <c r="I23" s="19"/>
      <c r="J23" s="43"/>
      <c r="K23" s="44" t="s">
        <v>46</v>
      </c>
      <c r="L23" s="45">
        <f>AH23</f>
        <v>0</v>
      </c>
      <c r="M23" s="8"/>
      <c r="N23" s="3"/>
      <c r="O23" s="3"/>
      <c r="P23" s="3"/>
      <c r="Q23" s="3"/>
      <c r="R23" s="3"/>
      <c r="S23" s="3"/>
      <c r="T23" s="3"/>
      <c r="U23" s="3"/>
      <c r="V23" s="3"/>
      <c r="W23" s="3"/>
      <c r="X23" s="22"/>
      <c r="Y23" s="35"/>
      <c r="Z23" s="17">
        <f>IF(G23="Yes",1,0)</f>
        <v>0</v>
      </c>
      <c r="AA23" s="17">
        <f>IF(I23="Yes",1,0)</f>
        <v>0</v>
      </c>
      <c r="AB23" s="17">
        <f>IF(B23="Yes",1,0)</f>
        <v>0</v>
      </c>
      <c r="AC23" s="17">
        <f>IF(G22="Yes",1,0)</f>
        <v>0</v>
      </c>
      <c r="AD23" s="17">
        <f>IF(D23="Yes",1,0)</f>
        <v>0</v>
      </c>
      <c r="AE23" s="17">
        <f>IF(I22="",0,IF(I22=0,0,IF(I22&gt;0,I22*-1)))</f>
        <v>0</v>
      </c>
      <c r="AF23" s="17">
        <f>IF(B22="Yes",IF(D22="No",-1,0),0)</f>
        <v>0</v>
      </c>
      <c r="AG23" s="36">
        <f>IF(K22="Yes",0,IF(K22="",0,-1))</f>
        <v>0</v>
      </c>
      <c r="AH23" s="8">
        <f>SUM(AG17:AG21)+SUM(Z23:AG23)</f>
        <v>0</v>
      </c>
      <c r="AI23" s="3"/>
      <c r="AJ23" s="3"/>
      <c r="AK23" s="3"/>
    </row>
    <row r="24" spans="1:37" ht="21.75" customHeight="1" thickBot="1">
      <c r="A24" s="46"/>
      <c r="B24" s="46"/>
      <c r="C24" s="46"/>
      <c r="D24" s="47"/>
      <c r="E24" s="48"/>
      <c r="F24" s="48"/>
      <c r="G24" s="47"/>
      <c r="H24" s="46"/>
      <c r="I24" s="47"/>
      <c r="J24" s="49"/>
      <c r="K24" s="50"/>
      <c r="L24" s="51"/>
      <c r="M24" s="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4"/>
      <c r="Z24" s="24"/>
      <c r="AA24" s="24"/>
      <c r="AB24" s="24"/>
      <c r="AC24" s="24"/>
      <c r="AD24" s="24"/>
      <c r="AE24" s="24"/>
      <c r="AF24" s="24"/>
      <c r="AG24" s="24"/>
      <c r="AH24" s="3"/>
      <c r="AI24" s="3"/>
      <c r="AJ24" s="3"/>
      <c r="AK24" s="3"/>
    </row>
    <row r="25" spans="1:37" ht="36" customHeight="1" thickBot="1">
      <c r="A25" s="68">
        <f>A14+1</f>
        <v>41696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69"/>
      <c r="M25" s="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.5" customHeight="1">
      <c r="A26" s="9"/>
      <c r="B26" s="10"/>
      <c r="C26" s="10"/>
      <c r="D26" s="10"/>
      <c r="E26" s="10"/>
      <c r="F26" s="10"/>
      <c r="G26" s="10"/>
      <c r="H26" s="10"/>
      <c r="I26" s="10" t="s">
        <v>3</v>
      </c>
      <c r="J26" s="10" t="s">
        <v>4</v>
      </c>
      <c r="K26" s="10" t="s">
        <v>5</v>
      </c>
      <c r="L26" s="52" t="s">
        <v>6</v>
      </c>
      <c r="M26" s="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52.5" customHeight="1" thickBot="1">
      <c r="A27" s="13"/>
      <c r="B27" s="14" t="s">
        <v>7</v>
      </c>
      <c r="C27" s="14" t="s">
        <v>8</v>
      </c>
      <c r="D27" s="14" t="s">
        <v>9</v>
      </c>
      <c r="E27" s="14" t="s">
        <v>10</v>
      </c>
      <c r="F27" s="14" t="s">
        <v>11</v>
      </c>
      <c r="G27" s="14" t="s">
        <v>12</v>
      </c>
      <c r="H27" s="14" t="s">
        <v>13</v>
      </c>
      <c r="I27" s="14">
        <f>SUM(I28:I32)</f>
        <v>0</v>
      </c>
      <c r="J27" s="15">
        <f>SUM(J28:J32)</f>
        <v>0</v>
      </c>
      <c r="K27" s="14">
        <f>SUM(K28:K32)</f>
        <v>0</v>
      </c>
      <c r="L27" s="12"/>
      <c r="M27" s="8"/>
      <c r="N27" s="3"/>
      <c r="O27" s="3"/>
      <c r="P27" s="3"/>
      <c r="Q27" s="3"/>
      <c r="R27" s="3"/>
      <c r="S27" s="3"/>
      <c r="T27" s="3"/>
      <c r="U27" s="3"/>
      <c r="V27" s="3"/>
      <c r="W27" s="3"/>
      <c r="X27" s="16">
        <f>A25</f>
        <v>41696</v>
      </c>
      <c r="Y27" s="17"/>
      <c r="Z27" s="17" t="s">
        <v>14</v>
      </c>
      <c r="AA27" s="17" t="s">
        <v>15</v>
      </c>
      <c r="AB27" s="17" t="s">
        <v>16</v>
      </c>
      <c r="AC27" s="17" t="s">
        <v>17</v>
      </c>
      <c r="AD27" s="17" t="s">
        <v>18</v>
      </c>
      <c r="AE27" s="17" t="s">
        <v>19</v>
      </c>
      <c r="AF27" s="17" t="s">
        <v>20</v>
      </c>
      <c r="AG27" s="17" t="s">
        <v>21</v>
      </c>
      <c r="AH27" s="3"/>
      <c r="AI27" s="3"/>
      <c r="AJ27" s="3"/>
      <c r="AK27" s="3"/>
    </row>
    <row r="28" spans="1:37" ht="52.5" customHeight="1">
      <c r="A28" s="62" t="s">
        <v>22</v>
      </c>
      <c r="B28" s="18"/>
      <c r="C28" s="19"/>
      <c r="D28" s="19"/>
      <c r="E28" s="19"/>
      <c r="F28" s="19"/>
      <c r="G28" s="19"/>
      <c r="H28" s="19"/>
      <c r="I28" s="19"/>
      <c r="J28" s="19"/>
      <c r="K28" s="20"/>
      <c r="L28" s="21">
        <f>AG28</f>
        <v>0</v>
      </c>
      <c r="M28" s="8"/>
      <c r="N28" s="3"/>
      <c r="O28" s="3"/>
      <c r="P28" s="3"/>
      <c r="Q28" s="3"/>
      <c r="R28" s="3"/>
      <c r="S28" s="3"/>
      <c r="T28" s="3"/>
      <c r="U28" s="3"/>
      <c r="V28" s="3"/>
      <c r="W28" s="3"/>
      <c r="X28" s="22"/>
      <c r="Y28" s="23" t="s">
        <v>23</v>
      </c>
      <c r="Z28" s="24" t="str">
        <f>IF(G28="Yes","Cheat",IF(F28="Yes","PWO",IF(AND(D28="Yes",E28="Yes"),"PaleoZone",IF(D28="Yes","Paleo",IF(E28="Yes","Zone","Unknown")))))</f>
        <v>Unknown</v>
      </c>
      <c r="AA28" s="24">
        <f>IF(G28="Yes",-2,0)</f>
        <v>0</v>
      </c>
      <c r="AB28" s="24">
        <f>IF(F28="Yes",3,0)</f>
        <v>0</v>
      </c>
      <c r="AC28" s="24">
        <f>IF(E28="Yes",1,0)</f>
        <v>0</v>
      </c>
      <c r="AD28" s="24">
        <f>IF(D28="Yes",2,0)</f>
        <v>0</v>
      </c>
      <c r="AE28" s="24">
        <f>IF(AND(D28="Yes",E28="Yes"),3,0)</f>
        <v>0</v>
      </c>
      <c r="AF28" s="24">
        <f>IF(I28&gt;5,-1,IF(J28&gt;5,-1,IF(K28&gt;5,-1,0)))</f>
        <v>0</v>
      </c>
      <c r="AG28" s="25">
        <f>IF(Z28="PaleoZone",AE28,IF(Z28="Paleo",AD28,IF(Z28="Zone",AC28,IF(Z28="PWO",AB28,IF(Z28="Cheat",AA28,0)))))+AF28</f>
        <v>0</v>
      </c>
      <c r="AH28" s="8"/>
      <c r="AI28" s="3"/>
      <c r="AJ28" s="3"/>
      <c r="AK28" s="3"/>
    </row>
    <row r="29" spans="1:37" ht="52.5" customHeight="1">
      <c r="A29" s="63" t="s">
        <v>24</v>
      </c>
      <c r="B29" s="26"/>
      <c r="C29" s="27"/>
      <c r="D29" s="27"/>
      <c r="E29" s="27"/>
      <c r="F29" s="27"/>
      <c r="G29" s="27"/>
      <c r="H29" s="27"/>
      <c r="I29" s="27"/>
      <c r="J29" s="27"/>
      <c r="K29" s="28"/>
      <c r="L29" s="21">
        <f>AG29</f>
        <v>0</v>
      </c>
      <c r="M29" s="8"/>
      <c r="N29" s="3"/>
      <c r="O29" s="3"/>
      <c r="P29" s="3"/>
      <c r="Q29" s="3"/>
      <c r="R29" s="3"/>
      <c r="S29" s="3"/>
      <c r="T29" s="3"/>
      <c r="U29" s="3"/>
      <c r="V29" s="3"/>
      <c r="W29" s="3"/>
      <c r="X29" s="22"/>
      <c r="Y29" s="8" t="s">
        <v>25</v>
      </c>
      <c r="Z29" s="3" t="str">
        <f>IF(G29="Yes","Cheat",IF(F29="Yes","PWO",IF(AND(D29="Yes",E29="Yes"),"PaleoZone",IF(D29="Yes","Paleo",IF(E29="Yes","Zone","Unknown")))))</f>
        <v>Unknown</v>
      </c>
      <c r="AA29" s="3">
        <f>IF(G29="Yes",-2,0)</f>
        <v>0</v>
      </c>
      <c r="AB29" s="3">
        <f>IF(F29="Yes",3,0)</f>
        <v>0</v>
      </c>
      <c r="AC29" s="3">
        <f>IF(E29="Yes",1,0)</f>
        <v>0</v>
      </c>
      <c r="AD29" s="3">
        <f>IF(D29="Yes",2,0)</f>
        <v>0</v>
      </c>
      <c r="AE29" s="3">
        <f>IF(AND(D29="Yes",E29="Yes"),3,0)</f>
        <v>0</v>
      </c>
      <c r="AF29" s="3">
        <f>IF(I29&gt;5,-1,IF(J29&gt;5,-1,IF(K29&gt;5,-1,0)))</f>
        <v>0</v>
      </c>
      <c r="AG29" s="22">
        <f>IF(Z29="PaleoZone",AE29,IF(Z29="Paleo",AD29,IF(Z29="Zone",AC29,IF(Z29="PWO",AB29,IF(Z29="Cheat",AA29,0)))))+AF29</f>
        <v>0</v>
      </c>
      <c r="AH29" s="8"/>
      <c r="AI29" s="3"/>
      <c r="AJ29" s="3"/>
      <c r="AK29" s="3"/>
    </row>
    <row r="30" spans="1:37" ht="52.5" customHeight="1">
      <c r="A30" s="63" t="s">
        <v>26</v>
      </c>
      <c r="B30" s="29"/>
      <c r="C30" s="27"/>
      <c r="D30" s="27"/>
      <c r="E30" s="27"/>
      <c r="F30" s="27"/>
      <c r="G30" s="27"/>
      <c r="H30" s="27"/>
      <c r="I30" s="27"/>
      <c r="J30" s="30"/>
      <c r="K30" s="28"/>
      <c r="L30" s="21">
        <f>AG30</f>
        <v>0</v>
      </c>
      <c r="M30" s="8"/>
      <c r="N30" s="3"/>
      <c r="O30" s="3"/>
      <c r="P30" s="3"/>
      <c r="Q30" s="3"/>
      <c r="R30" s="3"/>
      <c r="S30" s="3"/>
      <c r="T30" s="3"/>
      <c r="U30" s="3"/>
      <c r="V30" s="3"/>
      <c r="W30" s="3"/>
      <c r="X30" s="22"/>
      <c r="Y30" s="8" t="s">
        <v>27</v>
      </c>
      <c r="Z30" s="3" t="str">
        <f>IF(G30="Yes","Cheat",IF(F30="Yes","PWO",IF(AND(D30="Yes",E30="Yes"),"PaleoZone",IF(D30="Yes","Paleo",IF(E30="Yes","Zone","Unknown")))))</f>
        <v>Unknown</v>
      </c>
      <c r="AA30" s="3">
        <f>IF(G30="Yes",-2,0)</f>
        <v>0</v>
      </c>
      <c r="AB30" s="3">
        <f>IF(F30="Yes",3,0)</f>
        <v>0</v>
      </c>
      <c r="AC30" s="3">
        <f>IF(E30="Yes",1,0)</f>
        <v>0</v>
      </c>
      <c r="AD30" s="3">
        <f>IF(D30="Yes",2,0)</f>
        <v>0</v>
      </c>
      <c r="AE30" s="3">
        <f>IF(AND(D30="Yes",E30="Yes"),3,0)</f>
        <v>0</v>
      </c>
      <c r="AF30" s="3">
        <f>IF(I30&gt;5,-1,IF(J30&gt;5,-1,IF(K30&gt;5,-1,0)))</f>
        <v>0</v>
      </c>
      <c r="AG30" s="22">
        <f>IF(Z30="PaleoZone",AE30,IF(Z30="Paleo",AD30,IF(Z30="Zone",AC30,IF(Z30="PWO",AB30,IF(Z30="Cheat",AA30,0)))))+AF30</f>
        <v>0</v>
      </c>
      <c r="AH30" s="8"/>
      <c r="AI30" s="3"/>
      <c r="AJ30" s="3"/>
      <c r="AK30" s="3"/>
    </row>
    <row r="31" spans="1:37" ht="52.5" customHeight="1">
      <c r="A31" s="63" t="s">
        <v>28</v>
      </c>
      <c r="B31" s="29"/>
      <c r="C31" s="27"/>
      <c r="D31" s="27"/>
      <c r="E31" s="27"/>
      <c r="F31" s="27"/>
      <c r="G31" s="27"/>
      <c r="H31" s="27"/>
      <c r="I31" s="27"/>
      <c r="J31" s="27"/>
      <c r="K31" s="28"/>
      <c r="L31" s="21">
        <f>AG31</f>
        <v>0</v>
      </c>
      <c r="M31" s="8"/>
      <c r="N31" s="3"/>
      <c r="O31" s="3"/>
      <c r="P31" s="3"/>
      <c r="Q31" s="3"/>
      <c r="R31" s="3"/>
      <c r="S31" s="3"/>
      <c r="T31" s="3"/>
      <c r="U31" s="3"/>
      <c r="V31" s="3"/>
      <c r="W31" s="3"/>
      <c r="X31" s="22"/>
      <c r="Y31" s="8" t="s">
        <v>29</v>
      </c>
      <c r="Z31" s="3" t="str">
        <f>IF(G31="Yes","Cheat",IF(F31="Yes","PWO",IF(AND(D31="Yes",E31="Yes"),"PaleoZone",IF(D31="Yes","Paleo",IF(E31="Yes","Zone","Unknown")))))</f>
        <v>Unknown</v>
      </c>
      <c r="AA31" s="3">
        <f>IF(G31="Yes",-2,0)</f>
        <v>0</v>
      </c>
      <c r="AB31" s="3">
        <f>IF(F31="Yes",3,0)</f>
        <v>0</v>
      </c>
      <c r="AC31" s="3">
        <f>IF(E31="Yes",1,0)</f>
        <v>0</v>
      </c>
      <c r="AD31" s="3">
        <f>IF(D31="Yes",2,0)</f>
        <v>0</v>
      </c>
      <c r="AE31" s="3">
        <f>IF(AND(D31="Yes",E31="Yes"),3,0)</f>
        <v>0</v>
      </c>
      <c r="AF31" s="3">
        <f>IF(I31&gt;5,-1,IF(J31&gt;5,-1,IF(K31&gt;5,-1,0)))</f>
        <v>0</v>
      </c>
      <c r="AG31" s="22">
        <f>IF(Z31="PaleoZone",AE31,IF(Z31="Paleo",AD31,IF(Z31="Zone",AC31,IF(Z31="PWO",AB31,IF(Z31="Cheat",AA31,0)))))+AF31</f>
        <v>0</v>
      </c>
      <c r="AH31" s="8"/>
      <c r="AI31" s="3"/>
      <c r="AJ31" s="3"/>
      <c r="AK31" s="3"/>
    </row>
    <row r="32" spans="1:37" ht="52.5" customHeight="1" thickBot="1">
      <c r="A32" s="64" t="s">
        <v>30</v>
      </c>
      <c r="B32" s="31"/>
      <c r="C32" s="32"/>
      <c r="D32" s="77"/>
      <c r="E32" s="77"/>
      <c r="F32" s="32"/>
      <c r="G32" s="32"/>
      <c r="H32" s="32"/>
      <c r="I32" s="32"/>
      <c r="J32" s="32"/>
      <c r="K32" s="33"/>
      <c r="L32" s="34">
        <f>AG32</f>
        <v>0</v>
      </c>
      <c r="M32" s="8"/>
      <c r="N32" s="3"/>
      <c r="O32" s="3"/>
      <c r="P32" s="3"/>
      <c r="Q32" s="3"/>
      <c r="R32" s="3"/>
      <c r="S32" s="3"/>
      <c r="T32" s="3"/>
      <c r="U32" s="3"/>
      <c r="V32" s="3"/>
      <c r="W32" s="3"/>
      <c r="X32" s="22"/>
      <c r="Y32" s="35" t="s">
        <v>31</v>
      </c>
      <c r="Z32" s="17" t="str">
        <f>IF(G32="Yes","Cheat",IF(F32="Yes","PWO",IF(AND(D32="Yes",E32="Yes"),"PaleoZone",IF(D32="Yes","Paleo",IF(E32="Yes","Zone","Unknown")))))</f>
        <v>Unknown</v>
      </c>
      <c r="AA32" s="17">
        <f>IF(G32="Yes",-2,0)</f>
        <v>0</v>
      </c>
      <c r="AB32" s="17">
        <f>IF(F32="Yes",3,0)</f>
        <v>0</v>
      </c>
      <c r="AC32" s="17">
        <f>IF(E32="Yes",1,0)</f>
        <v>0</v>
      </c>
      <c r="AD32" s="17">
        <f>IF(D32="Yes",2,0)</f>
        <v>0</v>
      </c>
      <c r="AE32" s="17">
        <f>IF(AND(D32="Yes",E32="Yes"),3,0)</f>
        <v>0</v>
      </c>
      <c r="AF32" s="17">
        <f>IF(I32&gt;5,-1,IF(J32&gt;5,-1,IF(K32&gt;5,-1,0)))</f>
        <v>0</v>
      </c>
      <c r="AG32" s="36">
        <f>IF(Z32="PaleoZone",AE32,IF(Z32="Paleo",AD32,IF(Z32="Zone",AC32,IF(Z32="PWO",AB32,IF(Z32="Cheat",AA32,0)))))+AF32</f>
        <v>0</v>
      </c>
      <c r="AH32" s="8"/>
      <c r="AI32" s="3"/>
      <c r="AJ32" s="3"/>
      <c r="AK32" s="3"/>
    </row>
    <row r="33" spans="1:37" ht="52.5" customHeight="1" thickBot="1">
      <c r="A33" s="60" t="s">
        <v>32</v>
      </c>
      <c r="B33" s="20"/>
      <c r="C33" s="59" t="s">
        <v>33</v>
      </c>
      <c r="D33" s="37"/>
      <c r="E33" s="93" t="s">
        <v>34</v>
      </c>
      <c r="F33" s="94"/>
      <c r="G33" s="78"/>
      <c r="H33" s="59" t="s">
        <v>35</v>
      </c>
      <c r="I33" s="38"/>
      <c r="J33" s="59" t="s">
        <v>36</v>
      </c>
      <c r="K33" s="80"/>
      <c r="L33" s="40"/>
      <c r="M33" s="8"/>
      <c r="N33" s="3"/>
      <c r="O33" s="3"/>
      <c r="P33" s="3"/>
      <c r="Q33" s="3"/>
      <c r="R33" s="3"/>
      <c r="S33" s="3"/>
      <c r="T33" s="3"/>
      <c r="U33" s="3"/>
      <c r="V33" s="3"/>
      <c r="W33" s="3"/>
      <c r="X33" s="22"/>
      <c r="Y33" s="41" t="s">
        <v>37</v>
      </c>
      <c r="Z33" s="42" t="s">
        <v>38</v>
      </c>
      <c r="AA33" s="24" t="s">
        <v>39</v>
      </c>
      <c r="AB33" s="24" t="s">
        <v>40</v>
      </c>
      <c r="AC33" s="42" t="s">
        <v>41</v>
      </c>
      <c r="AD33" s="24" t="s">
        <v>42</v>
      </c>
      <c r="AE33" s="24" t="s">
        <v>43</v>
      </c>
      <c r="AF33" s="42" t="s">
        <v>44</v>
      </c>
      <c r="AG33" s="25" t="s">
        <v>45</v>
      </c>
      <c r="AH33" s="8" t="s">
        <v>46</v>
      </c>
      <c r="AI33" s="3"/>
      <c r="AJ33" s="3"/>
      <c r="AK33" s="3"/>
    </row>
    <row r="34" spans="1:37" ht="52.5" customHeight="1" thickBot="1">
      <c r="A34" s="60" t="s">
        <v>72</v>
      </c>
      <c r="B34" s="32"/>
      <c r="C34" s="61" t="s">
        <v>48</v>
      </c>
      <c r="D34" s="82"/>
      <c r="E34" s="95" t="s">
        <v>49</v>
      </c>
      <c r="F34" s="96"/>
      <c r="G34" s="79"/>
      <c r="H34" s="60" t="s">
        <v>50</v>
      </c>
      <c r="I34" s="81"/>
      <c r="J34" s="43"/>
      <c r="K34" s="44" t="s">
        <v>46</v>
      </c>
      <c r="L34" s="45">
        <f>AH34</f>
        <v>0</v>
      </c>
      <c r="M34" s="8"/>
      <c r="N34" s="3"/>
      <c r="O34" s="3"/>
      <c r="P34" s="3"/>
      <c r="Q34" s="3"/>
      <c r="R34" s="3"/>
      <c r="S34" s="3"/>
      <c r="T34" s="3"/>
      <c r="U34" s="3"/>
      <c r="V34" s="3"/>
      <c r="W34" s="3"/>
      <c r="X34" s="22"/>
      <c r="Y34" s="35"/>
      <c r="Z34" s="17">
        <f>IF(G34="Yes",1,0)</f>
        <v>0</v>
      </c>
      <c r="AA34" s="17">
        <f>IF(I34="Yes",1,0)</f>
        <v>0</v>
      </c>
      <c r="AB34" s="17">
        <f>IF(B34="Yes",1,0)</f>
        <v>0</v>
      </c>
      <c r="AC34" s="17">
        <f>IF(G33="Yes",1,0)</f>
        <v>0</v>
      </c>
      <c r="AD34" s="17">
        <f>IF(D34="Yes",1,0)</f>
        <v>0</v>
      </c>
      <c r="AE34" s="17">
        <f>IF(I33="",0,IF(I33=0,0,IF(I33&gt;0,I33*-1)))</f>
        <v>0</v>
      </c>
      <c r="AF34" s="17">
        <f>IF(B33="Yes",IF(D33="No",-1,0),0)</f>
        <v>0</v>
      </c>
      <c r="AG34" s="36">
        <f>IF(K33="Yes",0,IF(K33="",0,-1))</f>
        <v>0</v>
      </c>
      <c r="AH34" s="8">
        <f>SUM(AG28:AG32)+SUM(Z34:AG34)</f>
        <v>0</v>
      </c>
      <c r="AI34" s="3"/>
      <c r="AJ34" s="3"/>
      <c r="AK34" s="3"/>
    </row>
    <row r="35" spans="1:37" ht="20.25" customHeight="1" thickBot="1">
      <c r="A35" s="46"/>
      <c r="B35" s="46"/>
      <c r="C35" s="46"/>
      <c r="D35" s="47"/>
      <c r="E35" s="48"/>
      <c r="F35" s="48"/>
      <c r="G35" s="47"/>
      <c r="H35" s="46"/>
      <c r="I35" s="47"/>
      <c r="J35" s="49"/>
      <c r="K35" s="50"/>
      <c r="L35" s="51"/>
      <c r="M35" s="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24"/>
      <c r="Z35" s="24"/>
      <c r="AA35" s="24"/>
      <c r="AB35" s="24"/>
      <c r="AC35" s="24"/>
      <c r="AD35" s="24"/>
      <c r="AE35" s="24"/>
      <c r="AF35" s="24"/>
      <c r="AG35" s="24"/>
      <c r="AH35" s="3"/>
      <c r="AI35" s="3"/>
      <c r="AJ35" s="3"/>
      <c r="AK35" s="3"/>
    </row>
    <row r="36" spans="1:37" ht="32.25" customHeight="1" thickBot="1">
      <c r="A36" s="65">
        <f>A25+1</f>
        <v>41697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7"/>
      <c r="M36" s="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25.5" customHeight="1">
      <c r="A37" s="9"/>
      <c r="B37" s="10"/>
      <c r="C37" s="10"/>
      <c r="D37" s="10"/>
      <c r="E37" s="10"/>
      <c r="F37" s="10"/>
      <c r="G37" s="10"/>
      <c r="H37" s="10"/>
      <c r="I37" s="10" t="s">
        <v>3</v>
      </c>
      <c r="J37" s="10" t="s">
        <v>4</v>
      </c>
      <c r="K37" s="10" t="s">
        <v>5</v>
      </c>
      <c r="L37" s="52" t="s">
        <v>6</v>
      </c>
      <c r="M37" s="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52.5" customHeight="1" thickBot="1">
      <c r="A38" s="13"/>
      <c r="B38" s="14" t="s">
        <v>7</v>
      </c>
      <c r="C38" s="14" t="s">
        <v>8</v>
      </c>
      <c r="D38" s="14" t="s">
        <v>9</v>
      </c>
      <c r="E38" s="14" t="s">
        <v>10</v>
      </c>
      <c r="F38" s="14" t="s">
        <v>11</v>
      </c>
      <c r="G38" s="14" t="s">
        <v>12</v>
      </c>
      <c r="H38" s="14" t="s">
        <v>13</v>
      </c>
      <c r="I38" s="14">
        <f>SUM(I39:I43)</f>
        <v>0</v>
      </c>
      <c r="J38" s="15">
        <f>SUM(J39:J43)</f>
        <v>0</v>
      </c>
      <c r="K38" s="14">
        <f>SUM(K39:K43)</f>
        <v>0</v>
      </c>
      <c r="L38" s="12"/>
      <c r="M38" s="8"/>
      <c r="N38" s="3"/>
      <c r="O38" s="3"/>
      <c r="P38" s="3"/>
      <c r="Q38" s="3"/>
      <c r="R38" s="3"/>
      <c r="S38" s="3"/>
      <c r="T38" s="3"/>
      <c r="U38" s="3"/>
      <c r="V38" s="3"/>
      <c r="W38" s="3"/>
      <c r="X38" s="16">
        <f>A36</f>
        <v>41697</v>
      </c>
      <c r="Y38" s="17"/>
      <c r="Z38" s="17" t="s">
        <v>14</v>
      </c>
      <c r="AA38" s="17" t="s">
        <v>15</v>
      </c>
      <c r="AB38" s="17" t="s">
        <v>16</v>
      </c>
      <c r="AC38" s="17" t="s">
        <v>17</v>
      </c>
      <c r="AD38" s="17" t="s">
        <v>18</v>
      </c>
      <c r="AE38" s="17" t="s">
        <v>19</v>
      </c>
      <c r="AF38" s="17" t="s">
        <v>20</v>
      </c>
      <c r="AG38" s="17" t="s">
        <v>21</v>
      </c>
      <c r="AH38" s="3"/>
      <c r="AI38" s="3"/>
      <c r="AJ38" s="3"/>
      <c r="AK38" s="3"/>
    </row>
    <row r="39" spans="1:37" ht="52.5" customHeight="1">
      <c r="A39" s="62" t="s">
        <v>22</v>
      </c>
      <c r="B39" s="18"/>
      <c r="C39" s="19"/>
      <c r="D39" s="19"/>
      <c r="E39" s="19"/>
      <c r="F39" s="19"/>
      <c r="G39" s="19"/>
      <c r="H39" s="19"/>
      <c r="I39" s="19"/>
      <c r="J39" s="19"/>
      <c r="K39" s="20"/>
      <c r="L39" s="21">
        <f>AG39</f>
        <v>0</v>
      </c>
      <c r="M39" s="8"/>
      <c r="N39" s="3"/>
      <c r="O39" s="3"/>
      <c r="P39" s="3"/>
      <c r="Q39" s="3"/>
      <c r="R39" s="3"/>
      <c r="S39" s="3"/>
      <c r="T39" s="3"/>
      <c r="U39" s="3"/>
      <c r="V39" s="3"/>
      <c r="W39" s="3"/>
      <c r="X39" s="22"/>
      <c r="Y39" s="23" t="s">
        <v>23</v>
      </c>
      <c r="Z39" s="24" t="str">
        <f>IF(G39="Yes","Cheat",IF(F39="Yes","PWO",IF(AND(D39="Yes",E39="Yes"),"PaleoZone",IF(D39="Yes","Paleo",IF(E39="Yes","Zone","Unknown")))))</f>
        <v>Unknown</v>
      </c>
      <c r="AA39" s="24">
        <f>IF(G39="Yes",-2,0)</f>
        <v>0</v>
      </c>
      <c r="AB39" s="24">
        <f>IF(F39="Yes",3,0)</f>
        <v>0</v>
      </c>
      <c r="AC39" s="24">
        <f>IF(E39="Yes",1,0)</f>
        <v>0</v>
      </c>
      <c r="AD39" s="24">
        <f>IF(D39="Yes",2,0)</f>
        <v>0</v>
      </c>
      <c r="AE39" s="24">
        <f>IF(AND(D39="Yes",E39="Yes"),3,0)</f>
        <v>0</v>
      </c>
      <c r="AF39" s="24">
        <f>IF(I39&gt;5,-1,IF(J39&gt;5,-1,IF(K39&gt;5,-1,0)))</f>
        <v>0</v>
      </c>
      <c r="AG39" s="25">
        <f>IF(Z39="PaleoZone",AE39,IF(Z39="Paleo",AD39,IF(Z39="Zone",AC39,IF(Z39="PWO",AB39,IF(Z39="Cheat",AA39,0)))))+AF39</f>
        <v>0</v>
      </c>
      <c r="AH39" s="8"/>
      <c r="AI39" s="3"/>
      <c r="AJ39" s="3"/>
      <c r="AK39" s="3"/>
    </row>
    <row r="40" spans="1:37" ht="52.5" customHeight="1">
      <c r="A40" s="63" t="s">
        <v>24</v>
      </c>
      <c r="B40" s="26"/>
      <c r="C40" s="27"/>
      <c r="D40" s="27"/>
      <c r="E40" s="27"/>
      <c r="F40" s="27"/>
      <c r="G40" s="27"/>
      <c r="H40" s="27"/>
      <c r="I40" s="27"/>
      <c r="J40" s="27"/>
      <c r="K40" s="28"/>
      <c r="L40" s="21">
        <f>AG40</f>
        <v>0</v>
      </c>
      <c r="M40" s="8"/>
      <c r="N40" s="3"/>
      <c r="O40" s="3"/>
      <c r="P40" s="3"/>
      <c r="Q40" s="3"/>
      <c r="R40" s="3"/>
      <c r="S40" s="3"/>
      <c r="T40" s="3"/>
      <c r="U40" s="3"/>
      <c r="V40" s="3"/>
      <c r="W40" s="3"/>
      <c r="X40" s="22"/>
      <c r="Y40" s="8" t="s">
        <v>25</v>
      </c>
      <c r="Z40" s="3" t="str">
        <f>IF(G40="Yes","Cheat",IF(F40="Yes","PWO",IF(AND(D40="Yes",E40="Yes"),"PaleoZone",IF(D40="Yes","Paleo",IF(E40="Yes","Zone","Unknown")))))</f>
        <v>Unknown</v>
      </c>
      <c r="AA40" s="3">
        <f>IF(G40="Yes",-2,0)</f>
        <v>0</v>
      </c>
      <c r="AB40" s="3">
        <f>IF(F40="Yes",3,0)</f>
        <v>0</v>
      </c>
      <c r="AC40" s="3">
        <f>IF(E40="Yes",1,0)</f>
        <v>0</v>
      </c>
      <c r="AD40" s="3">
        <f>IF(D40="Yes",2,0)</f>
        <v>0</v>
      </c>
      <c r="AE40" s="3">
        <f>IF(AND(D40="Yes",E40="Yes"),3,0)</f>
        <v>0</v>
      </c>
      <c r="AF40" s="3">
        <f>IF(I40&gt;5,-1,IF(J40&gt;5,-1,IF(K40&gt;5,-1,0)))</f>
        <v>0</v>
      </c>
      <c r="AG40" s="22">
        <f>IF(Z40="PaleoZone",AE40,IF(Z40="Paleo",AD40,IF(Z40="Zone",AC40,IF(Z40="PWO",AB40,IF(Z40="Cheat",AA40,0)))))+AF40</f>
        <v>0</v>
      </c>
      <c r="AH40" s="8"/>
      <c r="AI40" s="3"/>
      <c r="AJ40" s="3"/>
      <c r="AK40" s="3"/>
    </row>
    <row r="41" spans="1:37" ht="52.5" customHeight="1">
      <c r="A41" s="63" t="s">
        <v>26</v>
      </c>
      <c r="B41" s="29"/>
      <c r="C41" s="27"/>
      <c r="D41" s="27"/>
      <c r="E41" s="27"/>
      <c r="F41" s="27"/>
      <c r="G41" s="27"/>
      <c r="H41" s="27"/>
      <c r="I41" s="27"/>
      <c r="J41" s="30"/>
      <c r="K41" s="28"/>
      <c r="L41" s="21">
        <f>AG41</f>
        <v>0</v>
      </c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22"/>
      <c r="Y41" s="8" t="s">
        <v>27</v>
      </c>
      <c r="Z41" s="3" t="str">
        <f>IF(G41="Yes","Cheat",IF(F41="Yes","PWO",IF(AND(D41="Yes",E41="Yes"),"PaleoZone",IF(D41="Yes","Paleo",IF(E41="Yes","Zone","Unknown")))))</f>
        <v>Unknown</v>
      </c>
      <c r="AA41" s="3">
        <f>IF(G41="Yes",-2,0)</f>
        <v>0</v>
      </c>
      <c r="AB41" s="3">
        <f>IF(F41="Yes",3,0)</f>
        <v>0</v>
      </c>
      <c r="AC41" s="3">
        <f>IF(E41="Yes",1,0)</f>
        <v>0</v>
      </c>
      <c r="AD41" s="3">
        <f>IF(D41="Yes",2,0)</f>
        <v>0</v>
      </c>
      <c r="AE41" s="3">
        <f>IF(AND(D41="Yes",E41="Yes"),3,0)</f>
        <v>0</v>
      </c>
      <c r="AF41" s="3">
        <f>IF(I41&gt;5,-1,IF(J41&gt;5,-1,IF(K41&gt;5,-1,0)))</f>
        <v>0</v>
      </c>
      <c r="AG41" s="22">
        <f>IF(Z41="PaleoZone",AE41,IF(Z41="Paleo",AD41,IF(Z41="Zone",AC41,IF(Z41="PWO",AB41,IF(Z41="Cheat",AA41,0)))))+AF41</f>
        <v>0</v>
      </c>
      <c r="AH41" s="8"/>
      <c r="AI41" s="3"/>
      <c r="AJ41" s="3"/>
      <c r="AK41" s="3"/>
    </row>
    <row r="42" spans="1:37" ht="52.5" customHeight="1">
      <c r="A42" s="63" t="s">
        <v>28</v>
      </c>
      <c r="B42" s="29"/>
      <c r="C42" s="27"/>
      <c r="D42" s="27"/>
      <c r="E42" s="27"/>
      <c r="F42" s="27"/>
      <c r="G42" s="27"/>
      <c r="H42" s="27"/>
      <c r="I42" s="27"/>
      <c r="J42" s="27"/>
      <c r="K42" s="28"/>
      <c r="L42" s="21">
        <f>AG42</f>
        <v>0</v>
      </c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22"/>
      <c r="Y42" s="8" t="s">
        <v>29</v>
      </c>
      <c r="Z42" s="3" t="str">
        <f>IF(G42="Yes","Cheat",IF(F42="Yes","PWO",IF(AND(D42="Yes",E42="Yes"),"PaleoZone",IF(D42="Yes","Paleo",IF(E42="Yes","Zone","Unknown")))))</f>
        <v>Unknown</v>
      </c>
      <c r="AA42" s="3">
        <f>IF(G42="Yes",-2,0)</f>
        <v>0</v>
      </c>
      <c r="AB42" s="3">
        <f>IF(F42="Yes",3,0)</f>
        <v>0</v>
      </c>
      <c r="AC42" s="3">
        <f>IF(E42="Yes",1,0)</f>
        <v>0</v>
      </c>
      <c r="AD42" s="3">
        <f>IF(D42="Yes",2,0)</f>
        <v>0</v>
      </c>
      <c r="AE42" s="3">
        <f>IF(AND(D42="Yes",E42="Yes"),3,0)</f>
        <v>0</v>
      </c>
      <c r="AF42" s="3">
        <f>IF(I42&gt;5,-1,IF(J42&gt;5,-1,IF(K42&gt;5,-1,0)))</f>
        <v>0</v>
      </c>
      <c r="AG42" s="22">
        <f>IF(Z42="PaleoZone",AE42,IF(Z42="Paleo",AD42,IF(Z42="Zone",AC42,IF(Z42="PWO",AB42,IF(Z42="Cheat",AA42,0)))))+AF42</f>
        <v>0</v>
      </c>
      <c r="AH42" s="8"/>
      <c r="AI42" s="3"/>
      <c r="AJ42" s="3"/>
      <c r="AK42" s="3"/>
    </row>
    <row r="43" spans="1:37" ht="52.5" customHeight="1" thickBot="1">
      <c r="A43" s="64" t="s">
        <v>30</v>
      </c>
      <c r="B43" s="31"/>
      <c r="C43" s="32"/>
      <c r="D43" s="27"/>
      <c r="E43" s="27"/>
      <c r="F43" s="32"/>
      <c r="G43" s="32"/>
      <c r="H43" s="32"/>
      <c r="I43" s="32"/>
      <c r="J43" s="32"/>
      <c r="K43" s="33"/>
      <c r="L43" s="34">
        <f>AG43</f>
        <v>0</v>
      </c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22"/>
      <c r="Y43" s="35" t="s">
        <v>31</v>
      </c>
      <c r="Z43" s="17" t="str">
        <f>IF(G43="Yes","Cheat",IF(F43="Yes","PWO",IF(AND(D43="Yes",E43="Yes"),"PaleoZone",IF(D43="Yes","Paleo",IF(E43="Yes","Zone","Unknown")))))</f>
        <v>Unknown</v>
      </c>
      <c r="AA43" s="17">
        <f>IF(G43="Yes",-2,0)</f>
        <v>0</v>
      </c>
      <c r="AB43" s="17">
        <f>IF(F43="Yes",3,0)</f>
        <v>0</v>
      </c>
      <c r="AC43" s="17">
        <f>IF(E43="Yes",1,0)</f>
        <v>0</v>
      </c>
      <c r="AD43" s="17">
        <f>IF(D43="Yes",2,0)</f>
        <v>0</v>
      </c>
      <c r="AE43" s="17">
        <f>IF(AND(D43="Yes",E43="Yes"),3,0)</f>
        <v>0</v>
      </c>
      <c r="AF43" s="17">
        <f>IF(I43&gt;5,-1,IF(J43&gt;5,-1,IF(K43&gt;5,-1,0)))</f>
        <v>0</v>
      </c>
      <c r="AG43" s="36">
        <f>IF(Z43="PaleoZone",AE43,IF(Z43="Paleo",AD43,IF(Z43="Zone",AC43,IF(Z43="PWO",AB43,IF(Z43="Cheat",AA43,0)))))+AF43</f>
        <v>0</v>
      </c>
      <c r="AH43" s="8"/>
      <c r="AI43" s="3"/>
      <c r="AJ43" s="3"/>
      <c r="AK43" s="3"/>
    </row>
    <row r="44" spans="1:37" ht="52.5" customHeight="1" thickBot="1">
      <c r="A44" s="60" t="s">
        <v>32</v>
      </c>
      <c r="B44" s="20"/>
      <c r="C44" s="59" t="s">
        <v>33</v>
      </c>
      <c r="D44" s="37"/>
      <c r="E44" s="93" t="s">
        <v>34</v>
      </c>
      <c r="F44" s="94"/>
      <c r="G44" s="20"/>
      <c r="H44" s="59" t="s">
        <v>35</v>
      </c>
      <c r="I44" s="38"/>
      <c r="J44" s="59" t="s">
        <v>36</v>
      </c>
      <c r="K44" s="39"/>
      <c r="L44" s="40"/>
      <c r="M44" s="8"/>
      <c r="N44" s="3"/>
      <c r="O44" s="3"/>
      <c r="P44" s="3"/>
      <c r="Q44" s="3"/>
      <c r="R44" s="3"/>
      <c r="S44" s="3"/>
      <c r="T44" s="3"/>
      <c r="U44" s="3"/>
      <c r="V44" s="3"/>
      <c r="W44" s="3"/>
      <c r="X44" s="22"/>
      <c r="Y44" s="41" t="s">
        <v>37</v>
      </c>
      <c r="Z44" s="42" t="s">
        <v>38</v>
      </c>
      <c r="AA44" s="24" t="s">
        <v>39</v>
      </c>
      <c r="AB44" s="24" t="s">
        <v>40</v>
      </c>
      <c r="AC44" s="42" t="s">
        <v>41</v>
      </c>
      <c r="AD44" s="24" t="s">
        <v>42</v>
      </c>
      <c r="AE44" s="24" t="s">
        <v>43</v>
      </c>
      <c r="AF44" s="42" t="s">
        <v>44</v>
      </c>
      <c r="AG44" s="25" t="s">
        <v>45</v>
      </c>
      <c r="AH44" s="8" t="s">
        <v>46</v>
      </c>
      <c r="AI44" s="3"/>
      <c r="AJ44" s="3"/>
      <c r="AK44" s="3"/>
    </row>
    <row r="45" spans="1:37" ht="52.5" customHeight="1" thickBot="1">
      <c r="A45" s="60" t="s">
        <v>72</v>
      </c>
      <c r="B45" s="32"/>
      <c r="C45" s="61" t="s">
        <v>48</v>
      </c>
      <c r="D45" s="28"/>
      <c r="E45" s="95" t="s">
        <v>49</v>
      </c>
      <c r="F45" s="96"/>
      <c r="G45" s="37"/>
      <c r="H45" s="60" t="s">
        <v>50</v>
      </c>
      <c r="I45" s="19"/>
      <c r="J45" s="43"/>
      <c r="K45" s="44" t="s">
        <v>46</v>
      </c>
      <c r="L45" s="45">
        <f>AH45</f>
        <v>0</v>
      </c>
      <c r="M45" s="8"/>
      <c r="N45" s="3"/>
      <c r="O45" s="3"/>
      <c r="P45" s="3"/>
      <c r="Q45" s="3"/>
      <c r="R45" s="3"/>
      <c r="S45" s="3"/>
      <c r="T45" s="3"/>
      <c r="U45" s="3"/>
      <c r="V45" s="3"/>
      <c r="W45" s="3"/>
      <c r="X45" s="22"/>
      <c r="Y45" s="35"/>
      <c r="Z45" s="17">
        <f>IF(G45="Yes",1,0)</f>
        <v>0</v>
      </c>
      <c r="AA45" s="17">
        <f>IF(I45="Yes",1,0)</f>
        <v>0</v>
      </c>
      <c r="AB45" s="17">
        <f>IF(B45="Yes",1,0)</f>
        <v>0</v>
      </c>
      <c r="AC45" s="17">
        <f>IF(G44="Yes",1,0)</f>
        <v>0</v>
      </c>
      <c r="AD45" s="17">
        <f>IF(D45="Yes",1,0)</f>
        <v>0</v>
      </c>
      <c r="AE45" s="17">
        <f>IF(I44="",0,IF(I44=0,0,IF(I44&gt;0,I44*-1)))</f>
        <v>0</v>
      </c>
      <c r="AF45" s="17">
        <f>IF(B44="Yes",IF(D44="No",-1,0),0)</f>
        <v>0</v>
      </c>
      <c r="AG45" s="36">
        <f>IF(K44="Yes",0,IF(K44="",0,-1))</f>
        <v>0</v>
      </c>
      <c r="AH45" s="8">
        <f>SUM(AG39:AG43)+SUM(Z45:AG45)</f>
        <v>0</v>
      </c>
      <c r="AI45" s="3"/>
      <c r="AJ45" s="3"/>
      <c r="AK45" s="3"/>
    </row>
    <row r="46" spans="1:37" ht="22.5" customHeight="1" thickBot="1">
      <c r="A46" s="46"/>
      <c r="B46" s="46"/>
      <c r="C46" s="46"/>
      <c r="D46" s="47"/>
      <c r="E46" s="48"/>
      <c r="F46" s="48"/>
      <c r="G46" s="47"/>
      <c r="H46" s="46"/>
      <c r="I46" s="47"/>
      <c r="J46" s="49"/>
      <c r="K46" s="50"/>
      <c r="L46" s="51"/>
      <c r="M46" s="8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24"/>
      <c r="Z46" s="24"/>
      <c r="AA46" s="24"/>
      <c r="AB46" s="24"/>
      <c r="AC46" s="24"/>
      <c r="AD46" s="24"/>
      <c r="AE46" s="24"/>
      <c r="AF46" s="24"/>
      <c r="AG46" s="24"/>
      <c r="AH46" s="3"/>
      <c r="AI46" s="3"/>
      <c r="AJ46" s="3"/>
      <c r="AK46" s="3"/>
    </row>
    <row r="47" spans="1:37" ht="29.25" customHeight="1" thickBot="1">
      <c r="A47" s="65">
        <f>A36+1</f>
        <v>41698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7"/>
      <c r="M47" s="8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25.5" customHeight="1">
      <c r="A48" s="9"/>
      <c r="B48" s="10"/>
      <c r="C48" s="10"/>
      <c r="D48" s="10"/>
      <c r="E48" s="10"/>
      <c r="F48" s="10"/>
      <c r="G48" s="10"/>
      <c r="H48" s="10"/>
      <c r="I48" s="10" t="s">
        <v>3</v>
      </c>
      <c r="J48" s="10" t="s">
        <v>4</v>
      </c>
      <c r="K48" s="10" t="s">
        <v>5</v>
      </c>
      <c r="L48" s="52" t="s">
        <v>6</v>
      </c>
      <c r="M48" s="8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52.5" customHeight="1" thickBot="1">
      <c r="A49" s="13"/>
      <c r="B49" s="14" t="s">
        <v>7</v>
      </c>
      <c r="C49" s="14" t="s">
        <v>8</v>
      </c>
      <c r="D49" s="14" t="s">
        <v>9</v>
      </c>
      <c r="E49" s="14" t="s">
        <v>10</v>
      </c>
      <c r="F49" s="14" t="s">
        <v>11</v>
      </c>
      <c r="G49" s="14" t="s">
        <v>12</v>
      </c>
      <c r="H49" s="14" t="s">
        <v>13</v>
      </c>
      <c r="I49" s="14">
        <f>SUM(I50:I54)</f>
        <v>0</v>
      </c>
      <c r="J49" s="15">
        <f>SUM(J50:J54)</f>
        <v>0</v>
      </c>
      <c r="K49" s="14">
        <f>SUM(K50:K54)</f>
        <v>0</v>
      </c>
      <c r="L49" s="12"/>
      <c r="M49" s="8"/>
      <c r="N49" s="3"/>
      <c r="O49" s="3"/>
      <c r="P49" s="3"/>
      <c r="Q49" s="3"/>
      <c r="R49" s="3"/>
      <c r="S49" s="3"/>
      <c r="T49" s="3"/>
      <c r="U49" s="3"/>
      <c r="V49" s="3"/>
      <c r="W49" s="3"/>
      <c r="X49" s="16">
        <f>A47</f>
        <v>41698</v>
      </c>
      <c r="Y49" s="17"/>
      <c r="Z49" s="17" t="s">
        <v>14</v>
      </c>
      <c r="AA49" s="17" t="s">
        <v>15</v>
      </c>
      <c r="AB49" s="17" t="s">
        <v>16</v>
      </c>
      <c r="AC49" s="17" t="s">
        <v>17</v>
      </c>
      <c r="AD49" s="17" t="s">
        <v>18</v>
      </c>
      <c r="AE49" s="17" t="s">
        <v>19</v>
      </c>
      <c r="AF49" s="17" t="s">
        <v>20</v>
      </c>
      <c r="AG49" s="17" t="s">
        <v>21</v>
      </c>
      <c r="AH49" s="3"/>
      <c r="AI49" s="3"/>
      <c r="AJ49" s="3"/>
      <c r="AK49" s="3"/>
    </row>
    <row r="50" spans="1:37" ht="52.5" customHeight="1">
      <c r="A50" s="62" t="s">
        <v>22</v>
      </c>
      <c r="B50" s="18"/>
      <c r="C50" s="19"/>
      <c r="D50" s="19"/>
      <c r="E50" s="19"/>
      <c r="F50" s="19"/>
      <c r="G50" s="19"/>
      <c r="H50" s="19"/>
      <c r="I50" s="19"/>
      <c r="J50" s="19"/>
      <c r="K50" s="20"/>
      <c r="L50" s="21">
        <f>AG50</f>
        <v>0</v>
      </c>
      <c r="M50" s="8"/>
      <c r="N50" s="3"/>
      <c r="O50" s="3"/>
      <c r="P50" s="3"/>
      <c r="Q50" s="3"/>
      <c r="R50" s="3"/>
      <c r="S50" s="3"/>
      <c r="T50" s="3"/>
      <c r="U50" s="3"/>
      <c r="V50" s="3"/>
      <c r="W50" s="3"/>
      <c r="X50" s="22"/>
      <c r="Y50" s="23" t="s">
        <v>23</v>
      </c>
      <c r="Z50" s="24" t="str">
        <f>IF(G50="Yes","Cheat",IF(F50="Yes","PWO",IF(AND(D50="Yes",E50="Yes"),"PaleoZone",IF(D50="Yes","Paleo",IF(E50="Yes","Zone","Unknown")))))</f>
        <v>Unknown</v>
      </c>
      <c r="AA50" s="24">
        <f>IF(G50="Yes",-2,0)</f>
        <v>0</v>
      </c>
      <c r="AB50" s="24">
        <f>IF(F50="Yes",3,0)</f>
        <v>0</v>
      </c>
      <c r="AC50" s="24">
        <f>IF(E50="Yes",1,0)</f>
        <v>0</v>
      </c>
      <c r="AD50" s="24">
        <f>IF(D50="Yes",2,0)</f>
        <v>0</v>
      </c>
      <c r="AE50" s="24">
        <f>IF(AND(D50="Yes",E50="Yes"),3,0)</f>
        <v>0</v>
      </c>
      <c r="AF50" s="24">
        <f>IF(I50&gt;5,-1,IF(J50&gt;5,-1,IF(K50&gt;5,-1,0)))</f>
        <v>0</v>
      </c>
      <c r="AG50" s="25">
        <f>IF(Z50="PaleoZone",AE50,IF(Z50="Paleo",AD50,IF(Z50="Zone",AC50,IF(Z50="PWO",AB50,IF(Z50="Cheat",AA50,0)))))+AF50</f>
        <v>0</v>
      </c>
      <c r="AH50" s="8"/>
      <c r="AI50" s="3"/>
      <c r="AJ50" s="3"/>
      <c r="AK50" s="3"/>
    </row>
    <row r="51" spans="1:37" ht="52.5" customHeight="1">
      <c r="A51" s="63" t="s">
        <v>24</v>
      </c>
      <c r="B51" s="26"/>
      <c r="C51" s="27"/>
      <c r="D51" s="27"/>
      <c r="E51" s="27"/>
      <c r="F51" s="27"/>
      <c r="G51" s="27"/>
      <c r="H51" s="27"/>
      <c r="I51" s="27"/>
      <c r="J51" s="27"/>
      <c r="K51" s="28"/>
      <c r="L51" s="21">
        <f>AG51</f>
        <v>0</v>
      </c>
      <c r="M51" s="8"/>
      <c r="N51" s="3"/>
      <c r="O51" s="3"/>
      <c r="P51" s="3"/>
      <c r="Q51" s="3"/>
      <c r="R51" s="3"/>
      <c r="S51" s="3"/>
      <c r="T51" s="3"/>
      <c r="U51" s="3"/>
      <c r="V51" s="3"/>
      <c r="W51" s="3"/>
      <c r="X51" s="22"/>
      <c r="Y51" s="8" t="s">
        <v>25</v>
      </c>
      <c r="Z51" s="3" t="str">
        <f>IF(G51="Yes","Cheat",IF(F51="Yes","PWO",IF(AND(D51="Yes",E51="Yes"),"PaleoZone",IF(D51="Yes","Paleo",IF(E51="Yes","Zone","Unknown")))))</f>
        <v>Unknown</v>
      </c>
      <c r="AA51" s="3">
        <f>IF(G51="Yes",-2,0)</f>
        <v>0</v>
      </c>
      <c r="AB51" s="3">
        <f>IF(F51="Yes",3,0)</f>
        <v>0</v>
      </c>
      <c r="AC51" s="3">
        <f>IF(E51="Yes",1,0)</f>
        <v>0</v>
      </c>
      <c r="AD51" s="3">
        <f>IF(D51="Yes",2,0)</f>
        <v>0</v>
      </c>
      <c r="AE51" s="3">
        <f>IF(AND(D51="Yes",E51="Yes"),3,0)</f>
        <v>0</v>
      </c>
      <c r="AF51" s="3">
        <f>IF(I51&gt;5,-1,IF(J51&gt;5,-1,IF(K51&gt;5,-1,0)))</f>
        <v>0</v>
      </c>
      <c r="AG51" s="22">
        <f>IF(Z51="PaleoZone",AE51,IF(Z51="Paleo",AD51,IF(Z51="Zone",AC51,IF(Z51="PWO",AB51,IF(Z51="Cheat",AA51,0)))))+AF51</f>
        <v>0</v>
      </c>
      <c r="AH51" s="8"/>
      <c r="AI51" s="3"/>
      <c r="AJ51" s="3"/>
      <c r="AK51" s="3"/>
    </row>
    <row r="52" spans="1:37" ht="52.5" customHeight="1">
      <c r="A52" s="63" t="s">
        <v>26</v>
      </c>
      <c r="B52" s="29"/>
      <c r="C52" s="27"/>
      <c r="D52" s="27"/>
      <c r="E52" s="27"/>
      <c r="F52" s="27"/>
      <c r="G52" s="27"/>
      <c r="H52" s="27"/>
      <c r="I52" s="27"/>
      <c r="J52" s="30"/>
      <c r="K52" s="28"/>
      <c r="L52" s="21">
        <f>AG52</f>
        <v>0</v>
      </c>
      <c r="M52" s="8"/>
      <c r="N52" s="3"/>
      <c r="O52" s="3"/>
      <c r="P52" s="3"/>
      <c r="Q52" s="3"/>
      <c r="R52" s="3"/>
      <c r="S52" s="3"/>
      <c r="T52" s="3"/>
      <c r="U52" s="3"/>
      <c r="V52" s="3"/>
      <c r="W52" s="3"/>
      <c r="X52" s="22"/>
      <c r="Y52" s="8" t="s">
        <v>27</v>
      </c>
      <c r="Z52" s="3" t="str">
        <f>IF(G52="Yes","Cheat",IF(F52="Yes","PWO",IF(AND(D52="Yes",E52="Yes"),"PaleoZone",IF(D52="Yes","Paleo",IF(E52="Yes","Zone","Unknown")))))</f>
        <v>Unknown</v>
      </c>
      <c r="AA52" s="3">
        <f>IF(G52="Yes",-2,0)</f>
        <v>0</v>
      </c>
      <c r="AB52" s="3">
        <f>IF(F52="Yes",3,0)</f>
        <v>0</v>
      </c>
      <c r="AC52" s="3">
        <f>IF(E52="Yes",1,0)</f>
        <v>0</v>
      </c>
      <c r="AD52" s="3">
        <f>IF(D52="Yes",2,0)</f>
        <v>0</v>
      </c>
      <c r="AE52" s="3">
        <f>IF(AND(D52="Yes",E52="Yes"),3,0)</f>
        <v>0</v>
      </c>
      <c r="AF52" s="3">
        <f>IF(I52&gt;5,-1,IF(J52&gt;5,-1,IF(K52&gt;5,-1,0)))</f>
        <v>0</v>
      </c>
      <c r="AG52" s="22">
        <f>IF(Z52="PaleoZone",AE52,IF(Z52="Paleo",AD52,IF(Z52="Zone",AC52,IF(Z52="PWO",AB52,IF(Z52="Cheat",AA52,0)))))+AF52</f>
        <v>0</v>
      </c>
      <c r="AH52" s="8"/>
      <c r="AI52" s="3"/>
      <c r="AJ52" s="3"/>
      <c r="AK52" s="3"/>
    </row>
    <row r="53" spans="1:37" ht="52.5" customHeight="1">
      <c r="A53" s="63" t="s">
        <v>28</v>
      </c>
      <c r="B53" s="29"/>
      <c r="C53" s="27"/>
      <c r="D53" s="27"/>
      <c r="E53" s="27"/>
      <c r="F53" s="27"/>
      <c r="G53" s="27"/>
      <c r="H53" s="27"/>
      <c r="I53" s="27"/>
      <c r="J53" s="27"/>
      <c r="K53" s="28"/>
      <c r="L53" s="21">
        <f>AG53</f>
        <v>0</v>
      </c>
      <c r="M53" s="8"/>
      <c r="N53" s="3"/>
      <c r="O53" s="3"/>
      <c r="P53" s="3"/>
      <c r="Q53" s="3"/>
      <c r="R53" s="3"/>
      <c r="S53" s="3"/>
      <c r="T53" s="3"/>
      <c r="U53" s="3"/>
      <c r="V53" s="3"/>
      <c r="W53" s="3"/>
      <c r="X53" s="22"/>
      <c r="Y53" s="8" t="s">
        <v>29</v>
      </c>
      <c r="Z53" s="3" t="str">
        <f>IF(G53="Yes","Cheat",IF(F53="Yes","PWO",IF(AND(D53="Yes",E53="Yes"),"PaleoZone",IF(D53="Yes","Paleo",IF(E53="Yes","Zone","Unknown")))))</f>
        <v>Unknown</v>
      </c>
      <c r="AA53" s="3">
        <f>IF(G53="Yes",-2,0)</f>
        <v>0</v>
      </c>
      <c r="AB53" s="3">
        <f>IF(F53="Yes",3,0)</f>
        <v>0</v>
      </c>
      <c r="AC53" s="3">
        <f>IF(E53="Yes",1,0)</f>
        <v>0</v>
      </c>
      <c r="AD53" s="3">
        <f>IF(D53="Yes",2,0)</f>
        <v>0</v>
      </c>
      <c r="AE53" s="3">
        <f>IF(AND(D53="Yes",E53="Yes"),3,0)</f>
        <v>0</v>
      </c>
      <c r="AF53" s="3">
        <f>IF(I53&gt;5,-1,IF(J53&gt;5,-1,IF(K53&gt;5,-1,0)))</f>
        <v>0</v>
      </c>
      <c r="AG53" s="22">
        <f>IF(Z53="PaleoZone",AE53,IF(Z53="Paleo",AD53,IF(Z53="Zone",AC53,IF(Z53="PWO",AB53,IF(Z53="Cheat",AA53,0)))))+AF53</f>
        <v>0</v>
      </c>
      <c r="AH53" s="8"/>
      <c r="AI53" s="3"/>
      <c r="AJ53" s="3"/>
      <c r="AK53" s="3"/>
    </row>
    <row r="54" spans="1:37" ht="52.5" customHeight="1" thickBot="1">
      <c r="A54" s="64" t="s">
        <v>30</v>
      </c>
      <c r="B54" s="31"/>
      <c r="C54" s="32"/>
      <c r="D54" s="27"/>
      <c r="E54" s="27"/>
      <c r="F54" s="32"/>
      <c r="G54" s="32"/>
      <c r="H54" s="32"/>
      <c r="I54" s="32"/>
      <c r="J54" s="32"/>
      <c r="K54" s="33"/>
      <c r="L54" s="34">
        <f>AG54</f>
        <v>0</v>
      </c>
      <c r="M54" s="8"/>
      <c r="N54" s="3"/>
      <c r="O54" s="3"/>
      <c r="P54" s="3"/>
      <c r="Q54" s="3"/>
      <c r="R54" s="3"/>
      <c r="S54" s="3"/>
      <c r="T54" s="3"/>
      <c r="U54" s="3"/>
      <c r="V54" s="3"/>
      <c r="W54" s="3"/>
      <c r="X54" s="22"/>
      <c r="Y54" s="35" t="s">
        <v>31</v>
      </c>
      <c r="Z54" s="17" t="str">
        <f>IF(G54="Yes","Cheat",IF(F54="Yes","PWO",IF(AND(D54="Yes",E54="Yes"),"PaleoZone",IF(D54="Yes","Paleo",IF(E54="Yes","Zone","Unknown")))))</f>
        <v>Unknown</v>
      </c>
      <c r="AA54" s="17">
        <f>IF(G54="Yes",-2,0)</f>
        <v>0</v>
      </c>
      <c r="AB54" s="17">
        <f>IF(F54="Yes",3,0)</f>
        <v>0</v>
      </c>
      <c r="AC54" s="17">
        <f>IF(E54="Yes",1,0)</f>
        <v>0</v>
      </c>
      <c r="AD54" s="17">
        <f>IF(D54="Yes",2,0)</f>
        <v>0</v>
      </c>
      <c r="AE54" s="17">
        <f>IF(AND(D54="Yes",E54="Yes"),3,0)</f>
        <v>0</v>
      </c>
      <c r="AF54" s="17">
        <f>IF(I54&gt;5,-1,IF(J54&gt;5,-1,IF(K54&gt;5,-1,0)))</f>
        <v>0</v>
      </c>
      <c r="AG54" s="36">
        <f>IF(Z54="PaleoZone",AE54,IF(Z54="Paleo",AD54,IF(Z54="Zone",AC54,IF(Z54="PWO",AB54,IF(Z54="Cheat",AA54,0)))))+AF54</f>
        <v>0</v>
      </c>
      <c r="AH54" s="8"/>
      <c r="AI54" s="3"/>
      <c r="AJ54" s="3"/>
      <c r="AK54" s="3"/>
    </row>
    <row r="55" spans="1:37" ht="52.5" customHeight="1" thickBot="1">
      <c r="A55" s="60" t="s">
        <v>32</v>
      </c>
      <c r="B55" s="20"/>
      <c r="C55" s="59" t="s">
        <v>33</v>
      </c>
      <c r="D55" s="37"/>
      <c r="E55" s="93" t="s">
        <v>34</v>
      </c>
      <c r="F55" s="94"/>
      <c r="G55" s="20"/>
      <c r="H55" s="59" t="s">
        <v>35</v>
      </c>
      <c r="I55" s="38"/>
      <c r="J55" s="59" t="s">
        <v>36</v>
      </c>
      <c r="K55" s="39"/>
      <c r="L55" s="40"/>
      <c r="M55" s="8"/>
      <c r="N55" s="3"/>
      <c r="O55" s="3"/>
      <c r="P55" s="3"/>
      <c r="Q55" s="3"/>
      <c r="R55" s="3"/>
      <c r="S55" s="3"/>
      <c r="T55" s="3"/>
      <c r="U55" s="3"/>
      <c r="V55" s="3"/>
      <c r="W55" s="3"/>
      <c r="X55" s="22"/>
      <c r="Y55" s="41" t="s">
        <v>37</v>
      </c>
      <c r="Z55" s="42" t="s">
        <v>38</v>
      </c>
      <c r="AA55" s="24" t="s">
        <v>39</v>
      </c>
      <c r="AB55" s="24" t="s">
        <v>40</v>
      </c>
      <c r="AC55" s="42" t="s">
        <v>41</v>
      </c>
      <c r="AD55" s="24" t="s">
        <v>42</v>
      </c>
      <c r="AE55" s="24" t="s">
        <v>43</v>
      </c>
      <c r="AF55" s="42" t="s">
        <v>44</v>
      </c>
      <c r="AG55" s="25" t="s">
        <v>45</v>
      </c>
      <c r="AH55" s="8" t="s">
        <v>46</v>
      </c>
      <c r="AI55" s="3"/>
      <c r="AJ55" s="3"/>
      <c r="AK55" s="3"/>
    </row>
    <row r="56" spans="1:37" ht="52.5" customHeight="1" thickBot="1">
      <c r="A56" s="60" t="s">
        <v>72</v>
      </c>
      <c r="B56" s="32"/>
      <c r="C56" s="61" t="s">
        <v>48</v>
      </c>
      <c r="D56" s="28"/>
      <c r="E56" s="95" t="s">
        <v>49</v>
      </c>
      <c r="F56" s="96"/>
      <c r="G56" s="37"/>
      <c r="H56" s="60" t="s">
        <v>50</v>
      </c>
      <c r="I56" s="19"/>
      <c r="J56" s="43"/>
      <c r="K56" s="44" t="s">
        <v>46</v>
      </c>
      <c r="L56" s="45">
        <f>AH56</f>
        <v>0</v>
      </c>
      <c r="M56" s="8"/>
      <c r="N56" s="3"/>
      <c r="O56" s="3"/>
      <c r="P56" s="3"/>
      <c r="Q56" s="3"/>
      <c r="R56" s="3"/>
      <c r="S56" s="3"/>
      <c r="T56" s="3"/>
      <c r="U56" s="3"/>
      <c r="V56" s="3"/>
      <c r="W56" s="3"/>
      <c r="X56" s="22"/>
      <c r="Y56" s="35"/>
      <c r="Z56" s="17">
        <f>IF(G56="Yes",1,0)</f>
        <v>0</v>
      </c>
      <c r="AA56" s="17">
        <f>IF(I56="Yes",1,0)</f>
        <v>0</v>
      </c>
      <c r="AB56" s="17">
        <f>IF(B56="Yes",1,0)</f>
        <v>0</v>
      </c>
      <c r="AC56" s="17">
        <f>IF(G55="Yes",1,0)</f>
        <v>0</v>
      </c>
      <c r="AD56" s="17">
        <f>IF(D56="Yes",1,0)</f>
        <v>0</v>
      </c>
      <c r="AE56" s="17">
        <f>IF(I55="",0,IF(I55=0,0,IF(I55&gt;0,I55*-1)))</f>
        <v>0</v>
      </c>
      <c r="AF56" s="17">
        <f>IF(B55="Yes",IF(D55="No",-1,0),0)</f>
        <v>0</v>
      </c>
      <c r="AG56" s="36">
        <f>IF(K55="Yes",0,IF(K55="",0,-1))</f>
        <v>0</v>
      </c>
      <c r="AH56" s="8">
        <f>SUM(AG50:AG54)+SUM(Z56:AG56)</f>
        <v>0</v>
      </c>
      <c r="AI56" s="3"/>
      <c r="AJ56" s="3"/>
      <c r="AK56" s="3"/>
    </row>
    <row r="57" spans="1:37" ht="20.25" customHeight="1" thickBot="1">
      <c r="A57" s="46"/>
      <c r="B57" s="46"/>
      <c r="C57" s="46"/>
      <c r="D57" s="47"/>
      <c r="E57" s="48"/>
      <c r="F57" s="48"/>
      <c r="G57" s="47"/>
      <c r="H57" s="46"/>
      <c r="I57" s="47"/>
      <c r="J57" s="49"/>
      <c r="K57" s="50"/>
      <c r="L57" s="51"/>
      <c r="M57" s="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24"/>
      <c r="Z57" s="24"/>
      <c r="AA57" s="24"/>
      <c r="AB57" s="24"/>
      <c r="AC57" s="24"/>
      <c r="AD57" s="24"/>
      <c r="AE57" s="24"/>
      <c r="AF57" s="24"/>
      <c r="AG57" s="24"/>
      <c r="AH57" s="3"/>
      <c r="AI57" s="3"/>
      <c r="AJ57" s="3"/>
      <c r="AK57" s="3"/>
    </row>
    <row r="58" spans="1:37" ht="33" customHeight="1" thickBot="1">
      <c r="A58" s="65">
        <f>A47+1</f>
        <v>41699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7"/>
      <c r="M58" s="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5.5" customHeight="1">
      <c r="A59" s="9"/>
      <c r="B59" s="10"/>
      <c r="C59" s="10"/>
      <c r="D59" s="10"/>
      <c r="E59" s="10"/>
      <c r="F59" s="10"/>
      <c r="G59" s="10"/>
      <c r="H59" s="10"/>
      <c r="I59" s="10" t="s">
        <v>3</v>
      </c>
      <c r="J59" s="10" t="s">
        <v>4</v>
      </c>
      <c r="K59" s="10" t="s">
        <v>5</v>
      </c>
      <c r="L59" s="52" t="s">
        <v>6</v>
      </c>
      <c r="M59" s="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52.5" customHeight="1" thickBot="1">
      <c r="A60" s="13"/>
      <c r="B60" s="14" t="s">
        <v>7</v>
      </c>
      <c r="C60" s="14" t="s">
        <v>8</v>
      </c>
      <c r="D60" s="14" t="s">
        <v>9</v>
      </c>
      <c r="E60" s="14" t="s">
        <v>10</v>
      </c>
      <c r="F60" s="14" t="s">
        <v>11</v>
      </c>
      <c r="G60" s="14" t="s">
        <v>12</v>
      </c>
      <c r="H60" s="14" t="s">
        <v>13</v>
      </c>
      <c r="I60" s="14">
        <f>SUM(I61:I65)</f>
        <v>0</v>
      </c>
      <c r="J60" s="15">
        <f>SUM(J61:J65)</f>
        <v>0</v>
      </c>
      <c r="K60" s="14">
        <f>SUM(K61:K65)</f>
        <v>0</v>
      </c>
      <c r="L60" s="12"/>
      <c r="M60" s="8"/>
      <c r="N60" s="3"/>
      <c r="O60" s="3"/>
      <c r="P60" s="3"/>
      <c r="Q60" s="3"/>
      <c r="R60" s="3"/>
      <c r="S60" s="3"/>
      <c r="T60" s="3"/>
      <c r="U60" s="3"/>
      <c r="V60" s="3"/>
      <c r="W60" s="3"/>
      <c r="X60" s="16">
        <f>A58</f>
        <v>41699</v>
      </c>
      <c r="Y60" s="17"/>
      <c r="Z60" s="17" t="s">
        <v>14</v>
      </c>
      <c r="AA60" s="17" t="s">
        <v>15</v>
      </c>
      <c r="AB60" s="17" t="s">
        <v>16</v>
      </c>
      <c r="AC60" s="17" t="s">
        <v>17</v>
      </c>
      <c r="AD60" s="17" t="s">
        <v>18</v>
      </c>
      <c r="AE60" s="17" t="s">
        <v>19</v>
      </c>
      <c r="AF60" s="17" t="s">
        <v>20</v>
      </c>
      <c r="AG60" s="17" t="s">
        <v>21</v>
      </c>
      <c r="AH60" s="3"/>
      <c r="AI60" s="3"/>
      <c r="AJ60" s="3"/>
      <c r="AK60" s="3"/>
    </row>
    <row r="61" spans="1:37" ht="52.5" customHeight="1">
      <c r="A61" s="62" t="s">
        <v>22</v>
      </c>
      <c r="B61" s="18"/>
      <c r="C61" s="19"/>
      <c r="D61" s="19"/>
      <c r="E61" s="19"/>
      <c r="F61" s="19"/>
      <c r="G61" s="19"/>
      <c r="H61" s="19"/>
      <c r="I61" s="19"/>
      <c r="J61" s="19"/>
      <c r="K61" s="20"/>
      <c r="L61" s="21">
        <f>AG61</f>
        <v>0</v>
      </c>
      <c r="M61" s="8"/>
      <c r="N61" s="3"/>
      <c r="O61" s="3"/>
      <c r="P61" s="3"/>
      <c r="Q61" s="3"/>
      <c r="R61" s="3"/>
      <c r="S61" s="3"/>
      <c r="T61" s="3"/>
      <c r="U61" s="3"/>
      <c r="V61" s="3"/>
      <c r="W61" s="3"/>
      <c r="X61" s="22"/>
      <c r="Y61" s="23" t="s">
        <v>23</v>
      </c>
      <c r="Z61" s="24" t="str">
        <f>IF(G61="Yes","Cheat",IF(F61="Yes","PWO",IF(AND(D61="Yes",E61="Yes"),"PaleoZone",IF(D61="Yes","Paleo",IF(E61="Yes","Zone","Unknown")))))</f>
        <v>Unknown</v>
      </c>
      <c r="AA61" s="24">
        <f>IF(G61="Yes",-2,0)</f>
        <v>0</v>
      </c>
      <c r="AB61" s="24">
        <f>IF(F61="Yes",3,0)</f>
        <v>0</v>
      </c>
      <c r="AC61" s="24">
        <f>IF(E61="Yes",1,0)</f>
        <v>0</v>
      </c>
      <c r="AD61" s="24">
        <f>IF(D61="Yes",2,0)</f>
        <v>0</v>
      </c>
      <c r="AE61" s="24">
        <f>IF(AND(D61="Yes",E61="Yes"),3,0)</f>
        <v>0</v>
      </c>
      <c r="AF61" s="24">
        <f>IF(I61&gt;5,-1,IF(J61&gt;5,-1,IF(K61&gt;5,-1,0)))</f>
        <v>0</v>
      </c>
      <c r="AG61" s="25">
        <f>IF(Z61="PaleoZone",AE61,IF(Z61="Paleo",AD61,IF(Z61="Zone",AC61,IF(Z61="PWO",AB61,IF(Z61="Cheat",AA61,0)))))+AF61</f>
        <v>0</v>
      </c>
      <c r="AH61" s="8"/>
      <c r="AI61" s="3"/>
      <c r="AJ61" s="3"/>
      <c r="AK61" s="3"/>
    </row>
    <row r="62" spans="1:37" ht="52.5" customHeight="1">
      <c r="A62" s="63" t="s">
        <v>24</v>
      </c>
      <c r="B62" s="26"/>
      <c r="C62" s="27"/>
      <c r="D62" s="27"/>
      <c r="E62" s="27"/>
      <c r="F62" s="27"/>
      <c r="G62" s="27"/>
      <c r="H62" s="27"/>
      <c r="I62" s="27"/>
      <c r="J62" s="27"/>
      <c r="K62" s="28"/>
      <c r="L62" s="21">
        <f>AG62</f>
        <v>0</v>
      </c>
      <c r="M62" s="8"/>
      <c r="N62" s="3"/>
      <c r="O62" s="3"/>
      <c r="P62" s="3"/>
      <c r="Q62" s="3"/>
      <c r="R62" s="3"/>
      <c r="S62" s="3"/>
      <c r="T62" s="3"/>
      <c r="U62" s="3"/>
      <c r="V62" s="3"/>
      <c r="W62" s="3"/>
      <c r="X62" s="22"/>
      <c r="Y62" s="8" t="s">
        <v>25</v>
      </c>
      <c r="Z62" s="3" t="str">
        <f>IF(G62="Yes","Cheat",IF(F62="Yes","PWO",IF(AND(D62="Yes",E62="Yes"),"PaleoZone",IF(D62="Yes","Paleo",IF(E62="Yes","Zone","Unknown")))))</f>
        <v>Unknown</v>
      </c>
      <c r="AA62" s="3">
        <f>IF(G62="Yes",-2,0)</f>
        <v>0</v>
      </c>
      <c r="AB62" s="3">
        <f>IF(F62="Yes",3,0)</f>
        <v>0</v>
      </c>
      <c r="AC62" s="3">
        <f>IF(E62="Yes",1,0)</f>
        <v>0</v>
      </c>
      <c r="AD62" s="3">
        <f>IF(D62="Yes",2,0)</f>
        <v>0</v>
      </c>
      <c r="AE62" s="3">
        <f>IF(AND(D62="Yes",E62="Yes"),3,0)</f>
        <v>0</v>
      </c>
      <c r="AF62" s="3">
        <f>IF(I62&gt;5,-1,IF(J62&gt;5,-1,IF(K62&gt;5,-1,0)))</f>
        <v>0</v>
      </c>
      <c r="AG62" s="22">
        <f>IF(Z62="PaleoZone",AE62,IF(Z62="Paleo",AD62,IF(Z62="Zone",AC62,IF(Z62="PWO",AB62,IF(Z62="Cheat",AA62,0)))))+AF62</f>
        <v>0</v>
      </c>
      <c r="AH62" s="8"/>
      <c r="AI62" s="3"/>
      <c r="AJ62" s="3"/>
      <c r="AK62" s="3"/>
    </row>
    <row r="63" spans="1:37" ht="52.5" customHeight="1">
      <c r="A63" s="63" t="s">
        <v>26</v>
      </c>
      <c r="B63" s="29"/>
      <c r="C63" s="27"/>
      <c r="D63" s="27"/>
      <c r="E63" s="27"/>
      <c r="F63" s="27"/>
      <c r="G63" s="27"/>
      <c r="H63" s="27"/>
      <c r="I63" s="27"/>
      <c r="J63" s="30"/>
      <c r="K63" s="28"/>
      <c r="L63" s="21">
        <f>AG63</f>
        <v>0</v>
      </c>
      <c r="M63" s="8"/>
      <c r="N63" s="3"/>
      <c r="O63" s="3"/>
      <c r="P63" s="3"/>
      <c r="Q63" s="3"/>
      <c r="R63" s="3"/>
      <c r="S63" s="3"/>
      <c r="T63" s="3"/>
      <c r="U63" s="3"/>
      <c r="V63" s="3"/>
      <c r="W63" s="3"/>
      <c r="X63" s="22"/>
      <c r="Y63" s="8" t="s">
        <v>27</v>
      </c>
      <c r="Z63" s="3" t="str">
        <f>IF(G63="Yes","Cheat",IF(F63="Yes","PWO",IF(AND(D63="Yes",E63="Yes"),"PaleoZone",IF(D63="Yes","Paleo",IF(E63="Yes","Zone","Unknown")))))</f>
        <v>Unknown</v>
      </c>
      <c r="AA63" s="3">
        <f>IF(G63="Yes",-2,0)</f>
        <v>0</v>
      </c>
      <c r="AB63" s="3">
        <f>IF(F63="Yes",3,0)</f>
        <v>0</v>
      </c>
      <c r="AC63" s="3">
        <f>IF(E63="Yes",1,0)</f>
        <v>0</v>
      </c>
      <c r="AD63" s="3">
        <f>IF(D63="Yes",2,0)</f>
        <v>0</v>
      </c>
      <c r="AE63" s="3">
        <f>IF(AND(D63="Yes",E63="Yes"),3,0)</f>
        <v>0</v>
      </c>
      <c r="AF63" s="3">
        <f>IF(I63&gt;5,-1,IF(J63&gt;5,-1,IF(K63&gt;5,-1,0)))</f>
        <v>0</v>
      </c>
      <c r="AG63" s="22">
        <f>IF(Z63="PaleoZone",AE63,IF(Z63="Paleo",AD63,IF(Z63="Zone",AC63,IF(Z63="PWO",AB63,IF(Z63="Cheat",AA63,0)))))+AF63</f>
        <v>0</v>
      </c>
      <c r="AH63" s="8"/>
      <c r="AI63" s="3"/>
      <c r="AJ63" s="3"/>
      <c r="AK63" s="3"/>
    </row>
    <row r="64" spans="1:37" ht="52.5" customHeight="1">
      <c r="A64" s="63" t="s">
        <v>28</v>
      </c>
      <c r="B64" s="29"/>
      <c r="C64" s="27"/>
      <c r="D64" s="27"/>
      <c r="E64" s="27"/>
      <c r="F64" s="27"/>
      <c r="G64" s="27"/>
      <c r="H64" s="27"/>
      <c r="I64" s="27"/>
      <c r="J64" s="27"/>
      <c r="K64" s="28"/>
      <c r="L64" s="21">
        <f>AG64</f>
        <v>0</v>
      </c>
      <c r="M64" s="8"/>
      <c r="N64" s="3"/>
      <c r="O64" s="3"/>
      <c r="P64" s="3"/>
      <c r="Q64" s="3"/>
      <c r="R64" s="3"/>
      <c r="S64" s="3"/>
      <c r="T64" s="3"/>
      <c r="U64" s="3"/>
      <c r="V64" s="3"/>
      <c r="W64" s="3"/>
      <c r="X64" s="22"/>
      <c r="Y64" s="8" t="s">
        <v>29</v>
      </c>
      <c r="Z64" s="3" t="str">
        <f>IF(G64="Yes","Cheat",IF(F64="Yes","PWO",IF(AND(D64="Yes",E64="Yes"),"PaleoZone",IF(D64="Yes","Paleo",IF(E64="Yes","Zone","Unknown")))))</f>
        <v>Unknown</v>
      </c>
      <c r="AA64" s="3">
        <f>IF(G64="Yes",-2,0)</f>
        <v>0</v>
      </c>
      <c r="AB64" s="3">
        <f>IF(F64="Yes",3,0)</f>
        <v>0</v>
      </c>
      <c r="AC64" s="3">
        <f>IF(E64="Yes",1,0)</f>
        <v>0</v>
      </c>
      <c r="AD64" s="3">
        <f>IF(D64="Yes",2,0)</f>
        <v>0</v>
      </c>
      <c r="AE64" s="3">
        <f>IF(AND(D64="Yes",E64="Yes"),3,0)</f>
        <v>0</v>
      </c>
      <c r="AF64" s="3">
        <f>IF(I64&gt;5,-1,IF(J64&gt;5,-1,IF(K64&gt;5,-1,0)))</f>
        <v>0</v>
      </c>
      <c r="AG64" s="22">
        <f>IF(Z64="PaleoZone",AE64,IF(Z64="Paleo",AD64,IF(Z64="Zone",AC64,IF(Z64="PWO",AB64,IF(Z64="Cheat",AA64,0)))))+AF64</f>
        <v>0</v>
      </c>
      <c r="AH64" s="8"/>
      <c r="AI64" s="3"/>
      <c r="AJ64" s="3"/>
      <c r="AK64" s="3"/>
    </row>
    <row r="65" spans="1:37" ht="52.5" customHeight="1" thickBot="1">
      <c r="A65" s="64" t="s">
        <v>30</v>
      </c>
      <c r="B65" s="31"/>
      <c r="C65" s="32"/>
      <c r="D65" s="27"/>
      <c r="E65" s="27"/>
      <c r="F65" s="32"/>
      <c r="G65" s="32"/>
      <c r="H65" s="32"/>
      <c r="I65" s="32"/>
      <c r="J65" s="32"/>
      <c r="K65" s="33"/>
      <c r="L65" s="34">
        <f>AG65</f>
        <v>0</v>
      </c>
      <c r="M65" s="8"/>
      <c r="N65" s="3"/>
      <c r="O65" s="3"/>
      <c r="P65" s="3"/>
      <c r="Q65" s="3"/>
      <c r="R65" s="3"/>
      <c r="S65" s="3"/>
      <c r="T65" s="3"/>
      <c r="U65" s="3"/>
      <c r="V65" s="3"/>
      <c r="W65" s="3"/>
      <c r="X65" s="22"/>
      <c r="Y65" s="35" t="s">
        <v>31</v>
      </c>
      <c r="Z65" s="17" t="str">
        <f>IF(G65="Yes","Cheat",IF(F65="Yes","PWO",IF(AND(D65="Yes",E65="Yes"),"PaleoZone",IF(D65="Yes","Paleo",IF(E65="Yes","Zone","Unknown")))))</f>
        <v>Unknown</v>
      </c>
      <c r="AA65" s="17">
        <f>IF(G65="Yes",-2,0)</f>
        <v>0</v>
      </c>
      <c r="AB65" s="17">
        <f>IF(F65="Yes",3,0)</f>
        <v>0</v>
      </c>
      <c r="AC65" s="17">
        <f>IF(E65="Yes",1,0)</f>
        <v>0</v>
      </c>
      <c r="AD65" s="17">
        <f>IF(D65="Yes",2,0)</f>
        <v>0</v>
      </c>
      <c r="AE65" s="17">
        <f>IF(AND(D65="Yes",E65="Yes"),3,0)</f>
        <v>0</v>
      </c>
      <c r="AF65" s="17">
        <f>IF(I65&gt;5,-1,IF(J65&gt;5,-1,IF(K65&gt;5,-1,0)))</f>
        <v>0</v>
      </c>
      <c r="AG65" s="36">
        <f>IF(Z65="PaleoZone",AE65,IF(Z65="Paleo",AD65,IF(Z65="Zone",AC65,IF(Z65="PWO",AB65,IF(Z65="Cheat",AA65,0)))))+AF65</f>
        <v>0</v>
      </c>
      <c r="AH65" s="8"/>
      <c r="AI65" s="3"/>
      <c r="AJ65" s="3"/>
      <c r="AK65" s="3"/>
    </row>
    <row r="66" spans="1:37" ht="52.5" customHeight="1" thickBot="1">
      <c r="A66" s="60" t="s">
        <v>32</v>
      </c>
      <c r="B66" s="20"/>
      <c r="C66" s="59" t="s">
        <v>33</v>
      </c>
      <c r="D66" s="37"/>
      <c r="E66" s="93" t="s">
        <v>34</v>
      </c>
      <c r="F66" s="94"/>
      <c r="G66" s="20"/>
      <c r="H66" s="59" t="s">
        <v>35</v>
      </c>
      <c r="I66" s="38"/>
      <c r="J66" s="59" t="s">
        <v>36</v>
      </c>
      <c r="K66" s="39"/>
      <c r="L66" s="40"/>
      <c r="M66" s="8"/>
      <c r="N66" s="3"/>
      <c r="O66" s="3"/>
      <c r="P66" s="3"/>
      <c r="Q66" s="3"/>
      <c r="R66" s="3"/>
      <c r="S66" s="3"/>
      <c r="T66" s="3"/>
      <c r="U66" s="3"/>
      <c r="V66" s="3"/>
      <c r="W66" s="3"/>
      <c r="X66" s="22"/>
      <c r="Y66" s="41" t="s">
        <v>37</v>
      </c>
      <c r="Z66" s="42" t="s">
        <v>38</v>
      </c>
      <c r="AA66" s="24" t="s">
        <v>39</v>
      </c>
      <c r="AB66" s="24" t="s">
        <v>40</v>
      </c>
      <c r="AC66" s="42" t="s">
        <v>41</v>
      </c>
      <c r="AD66" s="24" t="s">
        <v>42</v>
      </c>
      <c r="AE66" s="24" t="s">
        <v>43</v>
      </c>
      <c r="AF66" s="42" t="s">
        <v>44</v>
      </c>
      <c r="AG66" s="25" t="s">
        <v>45</v>
      </c>
      <c r="AH66" s="8" t="s">
        <v>46</v>
      </c>
      <c r="AI66" s="3"/>
      <c r="AJ66" s="3"/>
      <c r="AK66" s="3"/>
    </row>
    <row r="67" spans="1:37" ht="52.5" customHeight="1" thickBot="1">
      <c r="A67" s="60" t="s">
        <v>72</v>
      </c>
      <c r="B67" s="32"/>
      <c r="C67" s="61" t="s">
        <v>48</v>
      </c>
      <c r="D67" s="28"/>
      <c r="E67" s="95" t="s">
        <v>49</v>
      </c>
      <c r="F67" s="96"/>
      <c r="G67" s="37"/>
      <c r="H67" s="60" t="s">
        <v>50</v>
      </c>
      <c r="I67" s="19"/>
      <c r="J67" s="43"/>
      <c r="K67" s="44" t="s">
        <v>46</v>
      </c>
      <c r="L67" s="45">
        <f>AH67</f>
        <v>0</v>
      </c>
      <c r="M67" s="8"/>
      <c r="N67" s="3"/>
      <c r="O67" s="3"/>
      <c r="P67" s="3"/>
      <c r="Q67" s="3"/>
      <c r="R67" s="3"/>
      <c r="S67" s="3"/>
      <c r="T67" s="3"/>
      <c r="U67" s="3"/>
      <c r="V67" s="3"/>
      <c r="W67" s="3"/>
      <c r="X67" s="22"/>
      <c r="Y67" s="35"/>
      <c r="Z67" s="17">
        <f>IF(G67="Yes",1,0)</f>
        <v>0</v>
      </c>
      <c r="AA67" s="17">
        <f>IF(I67="Yes",1,0)</f>
        <v>0</v>
      </c>
      <c r="AB67" s="17">
        <f>IF(B67="Yes",1,0)</f>
        <v>0</v>
      </c>
      <c r="AC67" s="17">
        <f>IF(G66="Yes",1,0)</f>
        <v>0</v>
      </c>
      <c r="AD67" s="17">
        <f>IF(D67="Yes",1,0)</f>
        <v>0</v>
      </c>
      <c r="AE67" s="17">
        <f>IF(I66="",0,IF(I66=0,0,IF(I66&gt;0,I66*-1)))</f>
        <v>0</v>
      </c>
      <c r="AF67" s="17">
        <f>IF(B66="Yes",IF(D66="No",-1,0),0)</f>
        <v>0</v>
      </c>
      <c r="AG67" s="36">
        <f>IF(K66="Yes",0,IF(K66="",0,-1))</f>
        <v>0</v>
      </c>
      <c r="AH67" s="8">
        <f>SUM(AG61:AG65)+SUM(Z67:AG67)</f>
        <v>0</v>
      </c>
      <c r="AI67" s="3"/>
      <c r="AJ67" s="3"/>
      <c r="AK67" s="3"/>
    </row>
    <row r="68" spans="1:37" ht="24" customHeight="1" thickBot="1">
      <c r="A68" s="46"/>
      <c r="B68" s="46"/>
      <c r="C68" s="46"/>
      <c r="D68" s="47"/>
      <c r="E68" s="48"/>
      <c r="F68" s="48"/>
      <c r="G68" s="47"/>
      <c r="H68" s="46"/>
      <c r="I68" s="47"/>
      <c r="J68" s="49"/>
      <c r="K68" s="50"/>
      <c r="L68" s="51"/>
      <c r="M68" s="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24"/>
      <c r="Z68" s="24"/>
      <c r="AA68" s="24"/>
      <c r="AB68" s="24"/>
      <c r="AC68" s="24"/>
      <c r="AD68" s="24"/>
      <c r="AE68" s="24"/>
      <c r="AF68" s="24"/>
      <c r="AG68" s="24"/>
      <c r="AH68" s="3"/>
      <c r="AI68" s="3"/>
      <c r="AJ68" s="3"/>
      <c r="AK68" s="3"/>
    </row>
    <row r="69" spans="1:37" ht="30" customHeight="1" thickBot="1">
      <c r="A69" s="65">
        <f>A58+1</f>
        <v>41700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7"/>
      <c r="M69" s="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25.5" customHeight="1">
      <c r="A70" s="9"/>
      <c r="B70" s="10"/>
      <c r="C70" s="10"/>
      <c r="D70" s="10"/>
      <c r="E70" s="10"/>
      <c r="F70" s="10"/>
      <c r="G70" s="10"/>
      <c r="H70" s="10"/>
      <c r="I70" s="10" t="s">
        <v>3</v>
      </c>
      <c r="J70" s="10" t="s">
        <v>4</v>
      </c>
      <c r="K70" s="10" t="s">
        <v>5</v>
      </c>
      <c r="L70" s="52" t="s">
        <v>6</v>
      </c>
      <c r="M70" s="8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51.75" customHeight="1" thickBot="1">
      <c r="A71" s="13"/>
      <c r="B71" s="14" t="s">
        <v>7</v>
      </c>
      <c r="C71" s="14" t="s">
        <v>8</v>
      </c>
      <c r="D71" s="14" t="s">
        <v>9</v>
      </c>
      <c r="E71" s="14" t="s">
        <v>10</v>
      </c>
      <c r="F71" s="14" t="s">
        <v>11</v>
      </c>
      <c r="G71" s="14" t="s">
        <v>12</v>
      </c>
      <c r="H71" s="14" t="s">
        <v>13</v>
      </c>
      <c r="I71" s="14">
        <f>SUM(I72:I76)</f>
        <v>0</v>
      </c>
      <c r="J71" s="15">
        <f>SUM(J72:J76)</f>
        <v>0</v>
      </c>
      <c r="K71" s="14">
        <f>SUM(K72:K76)</f>
        <v>0</v>
      </c>
      <c r="L71" s="12"/>
      <c r="M71" s="8"/>
      <c r="N71" s="3"/>
      <c r="O71" s="3"/>
      <c r="P71" s="3"/>
      <c r="Q71" s="3"/>
      <c r="R71" s="3"/>
      <c r="S71" s="3"/>
      <c r="T71" s="3"/>
      <c r="U71" s="3"/>
      <c r="V71" s="3"/>
      <c r="W71" s="3"/>
      <c r="X71" s="16">
        <f>A69</f>
        <v>41700</v>
      </c>
      <c r="Y71" s="17"/>
      <c r="Z71" s="17" t="s">
        <v>14</v>
      </c>
      <c r="AA71" s="17" t="s">
        <v>15</v>
      </c>
      <c r="AB71" s="17" t="s">
        <v>16</v>
      </c>
      <c r="AC71" s="17" t="s">
        <v>17</v>
      </c>
      <c r="AD71" s="17" t="s">
        <v>18</v>
      </c>
      <c r="AE71" s="17" t="s">
        <v>19</v>
      </c>
      <c r="AF71" s="17" t="s">
        <v>20</v>
      </c>
      <c r="AG71" s="17" t="s">
        <v>21</v>
      </c>
      <c r="AH71" s="3"/>
      <c r="AI71" s="3"/>
      <c r="AJ71" s="3"/>
      <c r="AK71" s="3"/>
    </row>
    <row r="72" spans="1:37" ht="52.5" customHeight="1">
      <c r="A72" s="62" t="s">
        <v>22</v>
      </c>
      <c r="B72" s="18"/>
      <c r="C72" s="19"/>
      <c r="D72" s="19"/>
      <c r="E72" s="19"/>
      <c r="F72" s="19"/>
      <c r="G72" s="19"/>
      <c r="H72" s="19"/>
      <c r="I72" s="19"/>
      <c r="J72" s="19"/>
      <c r="K72" s="20"/>
      <c r="L72" s="21">
        <f>AG72</f>
        <v>0</v>
      </c>
      <c r="M72" s="8"/>
      <c r="N72" s="3"/>
      <c r="O72" s="3"/>
      <c r="P72" s="3"/>
      <c r="Q72" s="3"/>
      <c r="R72" s="3"/>
      <c r="S72" s="3"/>
      <c r="T72" s="3"/>
      <c r="U72" s="3"/>
      <c r="V72" s="3"/>
      <c r="W72" s="3"/>
      <c r="X72" s="22"/>
      <c r="Y72" s="23" t="s">
        <v>23</v>
      </c>
      <c r="Z72" s="24" t="str">
        <f>IF(G72="Yes","Cheat",IF(F72="Yes","PWO",IF(AND(D72="Yes",E72="Yes"),"PaleoZone",IF(D72="Yes","Paleo",IF(E72="Yes","Zone","Unknown")))))</f>
        <v>Unknown</v>
      </c>
      <c r="AA72" s="24">
        <f>IF(G72="Yes",-2,0)</f>
        <v>0</v>
      </c>
      <c r="AB72" s="24">
        <f>IF(F72="Yes",3,0)</f>
        <v>0</v>
      </c>
      <c r="AC72" s="24">
        <f>IF(E72="Yes",1,0)</f>
        <v>0</v>
      </c>
      <c r="AD72" s="24">
        <f>IF(D72="Yes",2,0)</f>
        <v>0</v>
      </c>
      <c r="AE72" s="24">
        <f>IF(AND(D72="Yes",E72="Yes"),3,0)</f>
        <v>0</v>
      </c>
      <c r="AF72" s="24">
        <f>IF(I72&gt;5,-1,IF(J72&gt;5,-1,IF(K72&gt;5,-1,0)))</f>
        <v>0</v>
      </c>
      <c r="AG72" s="25">
        <f>IF(Z72="PaleoZone",AE72,IF(Z72="Paleo",AD72,IF(Z72="Zone",AC72,IF(Z72="PWO",AB72,IF(Z72="Cheat",AA72,0)))))+AF72</f>
        <v>0</v>
      </c>
      <c r="AH72" s="8"/>
      <c r="AI72" s="3"/>
      <c r="AJ72" s="3"/>
      <c r="AK72" s="3"/>
    </row>
    <row r="73" spans="1:37" ht="52.5" customHeight="1">
      <c r="A73" s="63" t="s">
        <v>24</v>
      </c>
      <c r="B73" s="26"/>
      <c r="C73" s="27"/>
      <c r="D73" s="27"/>
      <c r="E73" s="27"/>
      <c r="F73" s="27"/>
      <c r="G73" s="27"/>
      <c r="H73" s="27"/>
      <c r="I73" s="27"/>
      <c r="J73" s="27"/>
      <c r="K73" s="28"/>
      <c r="L73" s="21">
        <f>AG73</f>
        <v>0</v>
      </c>
      <c r="M73" s="8"/>
      <c r="N73" s="3"/>
      <c r="O73" s="3"/>
      <c r="P73" s="3"/>
      <c r="Q73" s="3"/>
      <c r="R73" s="3"/>
      <c r="S73" s="3"/>
      <c r="T73" s="3"/>
      <c r="U73" s="3"/>
      <c r="V73" s="3"/>
      <c r="W73" s="3"/>
      <c r="X73" s="22"/>
      <c r="Y73" s="8" t="s">
        <v>25</v>
      </c>
      <c r="Z73" s="3" t="str">
        <f>IF(G73="Yes","Cheat",IF(F73="Yes","PWO",IF(AND(D73="Yes",E73="Yes"),"PaleoZone",IF(D73="Yes","Paleo",IF(E73="Yes","Zone","Unknown")))))</f>
        <v>Unknown</v>
      </c>
      <c r="AA73" s="3">
        <f>IF(G73="Yes",-2,0)</f>
        <v>0</v>
      </c>
      <c r="AB73" s="3">
        <f>IF(F73="Yes",3,0)</f>
        <v>0</v>
      </c>
      <c r="AC73" s="3">
        <f>IF(E73="Yes",1,0)</f>
        <v>0</v>
      </c>
      <c r="AD73" s="3">
        <f>IF(D73="Yes",2,0)</f>
        <v>0</v>
      </c>
      <c r="AE73" s="3">
        <f>IF(AND(D73="Yes",E73="Yes"),3,0)</f>
        <v>0</v>
      </c>
      <c r="AF73" s="3">
        <f>IF(I73&gt;5,-1,IF(J73&gt;5,-1,IF(K73&gt;5,-1,0)))</f>
        <v>0</v>
      </c>
      <c r="AG73" s="22">
        <f>IF(Z73="PaleoZone",AE73,IF(Z73="Paleo",AD73,IF(Z73="Zone",AC73,IF(Z73="PWO",AB73,IF(Z73="Cheat",AA73,0)))))+AF73</f>
        <v>0</v>
      </c>
      <c r="AH73" s="8"/>
      <c r="AI73" s="3"/>
      <c r="AJ73" s="3"/>
      <c r="AK73" s="3"/>
    </row>
    <row r="74" spans="1:37" ht="52.5" customHeight="1">
      <c r="A74" s="63" t="s">
        <v>26</v>
      </c>
      <c r="B74" s="29"/>
      <c r="C74" s="27"/>
      <c r="D74" s="27"/>
      <c r="E74" s="27"/>
      <c r="F74" s="27"/>
      <c r="G74" s="27"/>
      <c r="H74" s="27"/>
      <c r="I74" s="27"/>
      <c r="J74" s="30"/>
      <c r="K74" s="28"/>
      <c r="L74" s="21">
        <f>AG74</f>
        <v>0</v>
      </c>
      <c r="M74" s="8"/>
      <c r="N74" s="3"/>
      <c r="O74" s="3"/>
      <c r="P74" s="3"/>
      <c r="Q74" s="3"/>
      <c r="R74" s="3"/>
      <c r="S74" s="3"/>
      <c r="T74" s="3"/>
      <c r="U74" s="3"/>
      <c r="V74" s="3"/>
      <c r="W74" s="3"/>
      <c r="X74" s="22"/>
      <c r="Y74" s="8" t="s">
        <v>27</v>
      </c>
      <c r="Z74" s="3" t="str">
        <f>IF(G74="Yes","Cheat",IF(F74="Yes","PWO",IF(AND(D74="Yes",E74="Yes"),"PaleoZone",IF(D74="Yes","Paleo",IF(E74="Yes","Zone","Unknown")))))</f>
        <v>Unknown</v>
      </c>
      <c r="AA74" s="3">
        <f>IF(G74="Yes",-2,0)</f>
        <v>0</v>
      </c>
      <c r="AB74" s="3">
        <f>IF(F74="Yes",3,0)</f>
        <v>0</v>
      </c>
      <c r="AC74" s="3">
        <f>IF(E74="Yes",1,0)</f>
        <v>0</v>
      </c>
      <c r="AD74" s="3">
        <f>IF(D74="Yes",2,0)</f>
        <v>0</v>
      </c>
      <c r="AE74" s="3">
        <f>IF(AND(D74="Yes",E74="Yes"),3,0)</f>
        <v>0</v>
      </c>
      <c r="AF74" s="3">
        <f>IF(I74&gt;5,-1,IF(J74&gt;5,-1,IF(K74&gt;5,-1,0)))</f>
        <v>0</v>
      </c>
      <c r="AG74" s="22">
        <f>IF(Z74="PaleoZone",AE74,IF(Z74="Paleo",AD74,IF(Z74="Zone",AC74,IF(Z74="PWO",AB74,IF(Z74="Cheat",AA74,0)))))+AF74</f>
        <v>0</v>
      </c>
      <c r="AH74" s="8"/>
      <c r="AI74" s="3"/>
      <c r="AJ74" s="3"/>
      <c r="AK74" s="3"/>
    </row>
    <row r="75" spans="1:37" ht="52.5" customHeight="1">
      <c r="A75" s="63" t="s">
        <v>28</v>
      </c>
      <c r="B75" s="29"/>
      <c r="C75" s="27"/>
      <c r="D75" s="27"/>
      <c r="E75" s="27"/>
      <c r="F75" s="27"/>
      <c r="G75" s="27"/>
      <c r="H75" s="27"/>
      <c r="I75" s="27"/>
      <c r="J75" s="27"/>
      <c r="K75" s="28"/>
      <c r="L75" s="21">
        <f>AG75</f>
        <v>0</v>
      </c>
      <c r="M75" s="8"/>
      <c r="N75" s="3"/>
      <c r="O75" s="3"/>
      <c r="P75" s="3"/>
      <c r="Q75" s="3"/>
      <c r="R75" s="3"/>
      <c r="S75" s="3"/>
      <c r="T75" s="3"/>
      <c r="U75" s="3"/>
      <c r="V75" s="3"/>
      <c r="W75" s="3"/>
      <c r="X75" s="22"/>
      <c r="Y75" s="8" t="s">
        <v>29</v>
      </c>
      <c r="Z75" s="3" t="str">
        <f>IF(G75="Yes","Cheat",IF(F75="Yes","PWO",IF(AND(D75="Yes",E75="Yes"),"PaleoZone",IF(D75="Yes","Paleo",IF(E75="Yes","Zone","Unknown")))))</f>
        <v>Unknown</v>
      </c>
      <c r="AA75" s="3">
        <f>IF(G75="Yes",-2,0)</f>
        <v>0</v>
      </c>
      <c r="AB75" s="3">
        <f>IF(F75="Yes",3,0)</f>
        <v>0</v>
      </c>
      <c r="AC75" s="3">
        <f>IF(E75="Yes",1,0)</f>
        <v>0</v>
      </c>
      <c r="AD75" s="3">
        <f>IF(D75="Yes",2,0)</f>
        <v>0</v>
      </c>
      <c r="AE75" s="3">
        <f>IF(AND(D75="Yes",E75="Yes"),3,0)</f>
        <v>0</v>
      </c>
      <c r="AF75" s="3">
        <f>IF(I75&gt;5,-1,IF(J75&gt;5,-1,IF(K75&gt;5,-1,0)))</f>
        <v>0</v>
      </c>
      <c r="AG75" s="22">
        <f>IF(Z75="PaleoZone",AE75,IF(Z75="Paleo",AD75,IF(Z75="Zone",AC75,IF(Z75="PWO",AB75,IF(Z75="Cheat",AA75,0)))))+AF75</f>
        <v>0</v>
      </c>
      <c r="AH75" s="8"/>
      <c r="AI75" s="3"/>
      <c r="AJ75" s="3"/>
      <c r="AK75" s="3"/>
    </row>
    <row r="76" spans="1:37" ht="52.5" customHeight="1" thickBot="1">
      <c r="A76" s="64" t="s">
        <v>30</v>
      </c>
      <c r="B76" s="31"/>
      <c r="C76" s="32"/>
      <c r="D76" s="27"/>
      <c r="E76" s="27"/>
      <c r="F76" s="32"/>
      <c r="G76" s="32"/>
      <c r="H76" s="32"/>
      <c r="I76" s="32"/>
      <c r="J76" s="32"/>
      <c r="K76" s="33"/>
      <c r="L76" s="34">
        <f>AG76</f>
        <v>0</v>
      </c>
      <c r="M76" s="8"/>
      <c r="N76" s="3"/>
      <c r="O76" s="3"/>
      <c r="P76" s="3"/>
      <c r="Q76" s="3"/>
      <c r="R76" s="3"/>
      <c r="S76" s="3"/>
      <c r="T76" s="3"/>
      <c r="U76" s="3"/>
      <c r="V76" s="3"/>
      <c r="W76" s="3"/>
      <c r="X76" s="22"/>
      <c r="Y76" s="35" t="s">
        <v>31</v>
      </c>
      <c r="Z76" s="17" t="str">
        <f>IF(G76="Yes","Cheat",IF(F76="Yes","PWO",IF(AND(D76="Yes",E76="Yes"),"PaleoZone",IF(D76="Yes","Paleo",IF(E76="Yes","Zone","Unknown")))))</f>
        <v>Unknown</v>
      </c>
      <c r="AA76" s="17">
        <f>IF(G76="Yes",-2,0)</f>
        <v>0</v>
      </c>
      <c r="AB76" s="17">
        <f>IF(F76="Yes",3,0)</f>
        <v>0</v>
      </c>
      <c r="AC76" s="17">
        <f>IF(E76="Yes",1,0)</f>
        <v>0</v>
      </c>
      <c r="AD76" s="17">
        <f>IF(D76="Yes",2,0)</f>
        <v>0</v>
      </c>
      <c r="AE76" s="17">
        <f>IF(AND(D76="Yes",E76="Yes"),3,0)</f>
        <v>0</v>
      </c>
      <c r="AF76" s="17">
        <f>IF(I76&gt;5,-1,IF(J76&gt;5,-1,IF(K76&gt;5,-1,0)))</f>
        <v>0</v>
      </c>
      <c r="AG76" s="36">
        <f>IF(Z76="PaleoZone",AE76,IF(Z76="Paleo",AD76,IF(Z76="Zone",AC76,IF(Z76="PWO",AB76,IF(Z76="Cheat",AA76,0)))))+AF76</f>
        <v>0</v>
      </c>
      <c r="AH76" s="8"/>
      <c r="AI76" s="3"/>
      <c r="AJ76" s="3"/>
      <c r="AK76" s="3"/>
    </row>
    <row r="77" spans="1:37" ht="52.5" customHeight="1" thickBot="1">
      <c r="A77" s="60" t="s">
        <v>32</v>
      </c>
      <c r="B77" s="20"/>
      <c r="C77" s="59" t="s">
        <v>33</v>
      </c>
      <c r="D77" s="37"/>
      <c r="E77" s="93" t="s">
        <v>34</v>
      </c>
      <c r="F77" s="94"/>
      <c r="G77" s="20"/>
      <c r="H77" s="59" t="s">
        <v>35</v>
      </c>
      <c r="I77" s="38"/>
      <c r="J77" s="59" t="s">
        <v>36</v>
      </c>
      <c r="K77" s="39"/>
      <c r="L77" s="40"/>
      <c r="M77" s="8"/>
      <c r="N77" s="3"/>
      <c r="O77" s="3"/>
      <c r="P77" s="3"/>
      <c r="Q77" s="3"/>
      <c r="R77" s="3"/>
      <c r="S77" s="3"/>
      <c r="T77" s="3"/>
      <c r="U77" s="3"/>
      <c r="V77" s="3"/>
      <c r="W77" s="3"/>
      <c r="X77" s="22"/>
      <c r="Y77" s="41" t="s">
        <v>37</v>
      </c>
      <c r="Z77" s="42" t="s">
        <v>38</v>
      </c>
      <c r="AA77" s="24" t="s">
        <v>39</v>
      </c>
      <c r="AB77" s="24" t="s">
        <v>40</v>
      </c>
      <c r="AC77" s="42" t="s">
        <v>41</v>
      </c>
      <c r="AD77" s="24" t="s">
        <v>42</v>
      </c>
      <c r="AE77" s="24" t="s">
        <v>43</v>
      </c>
      <c r="AF77" s="42" t="s">
        <v>44</v>
      </c>
      <c r="AG77" s="25" t="s">
        <v>45</v>
      </c>
      <c r="AH77" s="8" t="s">
        <v>46</v>
      </c>
      <c r="AI77" s="3"/>
      <c r="AJ77" s="3"/>
      <c r="AK77" s="3"/>
    </row>
    <row r="78" spans="1:37" ht="52.5" customHeight="1" thickBot="1">
      <c r="A78" s="60" t="s">
        <v>72</v>
      </c>
      <c r="B78" s="27"/>
      <c r="C78" s="61" t="s">
        <v>48</v>
      </c>
      <c r="D78" s="28"/>
      <c r="E78" s="95" t="s">
        <v>49</v>
      </c>
      <c r="F78" s="96"/>
      <c r="G78" s="37"/>
      <c r="H78" s="60" t="s">
        <v>50</v>
      </c>
      <c r="I78" s="19"/>
      <c r="J78" s="43"/>
      <c r="K78" s="44" t="s">
        <v>46</v>
      </c>
      <c r="L78" s="45">
        <f>AH78</f>
        <v>0</v>
      </c>
      <c r="M78" s="8"/>
      <c r="N78" s="3"/>
      <c r="O78" s="3"/>
      <c r="P78" s="3"/>
      <c r="Q78" s="3"/>
      <c r="R78" s="3"/>
      <c r="S78" s="3"/>
      <c r="T78" s="3"/>
      <c r="U78" s="3"/>
      <c r="V78" s="3"/>
      <c r="W78" s="3"/>
      <c r="X78" s="22"/>
      <c r="Y78" s="35"/>
      <c r="Z78" s="17">
        <f>IF(G78="Yes",1,0)</f>
        <v>0</v>
      </c>
      <c r="AA78" s="17">
        <f>IF(I78="Yes",1,0)</f>
        <v>0</v>
      </c>
      <c r="AB78" s="17">
        <f>IF(B78="Yes",1,0)</f>
        <v>0</v>
      </c>
      <c r="AC78" s="17">
        <f>IF(G77="Yes",1,0)</f>
        <v>0</v>
      </c>
      <c r="AD78" s="17">
        <f>IF(D78="Yes",1,0)</f>
        <v>0</v>
      </c>
      <c r="AE78" s="17">
        <f>IF(I77="",0,IF(I77=0,0,IF(I77&gt;0,I77*-1)))</f>
        <v>0</v>
      </c>
      <c r="AF78" s="17">
        <f>IF(B77="Yes",IF(D77="No",-1,0),0)</f>
        <v>0</v>
      </c>
      <c r="AG78" s="36">
        <f>IF(K77="Yes",0,IF(K77="",0,-1))</f>
        <v>0</v>
      </c>
      <c r="AH78" s="8">
        <f>SUM(AG72:AG76)+SUM(Z78:AG78)</f>
        <v>0</v>
      </c>
      <c r="AI78" s="3"/>
      <c r="AJ78" s="3"/>
      <c r="AK78" s="3"/>
    </row>
    <row r="79" spans="1:37" ht="12.75" customHeight="1">
      <c r="A79" s="24"/>
      <c r="B79" s="53"/>
      <c r="C79" s="24"/>
      <c r="D79" s="53"/>
      <c r="E79" s="2"/>
      <c r="F79" s="2"/>
      <c r="G79" s="53"/>
      <c r="H79" s="24"/>
      <c r="I79" s="53"/>
      <c r="J79" s="2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24"/>
      <c r="Z79" s="24"/>
      <c r="AA79" s="24"/>
      <c r="AB79" s="24"/>
      <c r="AC79" s="24"/>
      <c r="AD79" s="24"/>
      <c r="AE79" s="24"/>
      <c r="AF79" s="24"/>
      <c r="AG79" s="24"/>
      <c r="AH79" s="3"/>
      <c r="AI79" s="3"/>
      <c r="AJ79" s="3"/>
      <c r="AK79" s="3"/>
    </row>
    <row r="80" spans="1:37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38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 t="s">
        <v>51</v>
      </c>
      <c r="Z82" s="3"/>
      <c r="AA82" s="3"/>
      <c r="AB82" s="54" t="s">
        <v>52</v>
      </c>
      <c r="AC82" s="54"/>
      <c r="AD82" s="54" t="s">
        <v>53</v>
      </c>
      <c r="AE82" s="54"/>
      <c r="AF82" s="54" t="s">
        <v>54</v>
      </c>
      <c r="AG82" s="54"/>
      <c r="AH82" s="3"/>
      <c r="AI82" s="3"/>
      <c r="AJ82" s="3"/>
      <c r="AK82" s="3"/>
    </row>
    <row r="83" spans="1:37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6">
        <f>X5</f>
        <v>41694</v>
      </c>
      <c r="Z83" s="3">
        <f>AH12</f>
        <v>0</v>
      </c>
      <c r="AA83" s="3"/>
      <c r="AB83" s="3">
        <f>IF(B11="","",IF(B11="Yes",1,0))</f>
      </c>
      <c r="AC83" s="3"/>
      <c r="AD83" s="3" t="s">
        <v>55</v>
      </c>
      <c r="AE83" s="3"/>
      <c r="AF83" s="3">
        <f>SUM(Z83:Z89,AD88)</f>
        <v>0</v>
      </c>
      <c r="AG83" s="3"/>
      <c r="AH83" s="3"/>
      <c r="AI83" s="3"/>
      <c r="AJ83" s="3"/>
      <c r="AK83" s="3"/>
    </row>
    <row r="84" spans="1:37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6">
        <f>X16</f>
        <v>41695</v>
      </c>
      <c r="Z84" s="3">
        <f>AH23</f>
        <v>0</v>
      </c>
      <c r="AA84" s="3"/>
      <c r="AB84" s="3">
        <f>IF(B22="","",IF(B22="Yes",1,0))</f>
      </c>
      <c r="AC84" s="3"/>
      <c r="AD84" s="3" t="b">
        <f>AND(ISNUMBER(AB83),ISNUMBER(AB84),ISNUMBER(AB85),ISNUMBER(AB86),ISNUMBER(AB87),ISNUMBER(AB88),ISNUMBER(AB89))</f>
        <v>0</v>
      </c>
      <c r="AE84" s="3"/>
      <c r="AF84" s="3"/>
      <c r="AG84" s="3"/>
      <c r="AH84" s="3"/>
      <c r="AI84" s="3"/>
      <c r="AJ84" s="3"/>
      <c r="AK84" s="3"/>
    </row>
    <row r="85" spans="1:37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6">
        <f>X27</f>
        <v>41696</v>
      </c>
      <c r="Z85" s="3">
        <f>AH34</f>
        <v>0</v>
      </c>
      <c r="AA85" s="3"/>
      <c r="AB85" s="3">
        <f>IF(B33="","",IF(B33="Yes",1,0))</f>
      </c>
      <c r="AC85" s="3"/>
      <c r="AD85" s="3" t="s">
        <v>56</v>
      </c>
      <c r="AE85" s="3"/>
      <c r="AF85" s="3"/>
      <c r="AG85" s="3"/>
      <c r="AH85" s="3"/>
      <c r="AI85" s="3"/>
      <c r="AJ85" s="3"/>
      <c r="AK85" s="3"/>
    </row>
    <row r="86" spans="1:37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6">
        <f>X38</f>
        <v>41697</v>
      </c>
      <c r="Z86" s="3">
        <f>AH45</f>
        <v>0</v>
      </c>
      <c r="AA86" s="3"/>
      <c r="AB86" s="3">
        <f>IF(B44="","",IF(B44="Yes",1,0))</f>
      </c>
      <c r="AC86" s="3"/>
      <c r="AD86" s="3">
        <f>IF(AB91&gt;=5,20,IF(AB91&gt;=4,10,IF(AB91&gt;=3,0,IF(AB91&lt;3,-10))))</f>
        <v>-10</v>
      </c>
      <c r="AE86" s="3"/>
      <c r="AF86" s="3"/>
      <c r="AG86" s="3"/>
      <c r="AH86" s="3"/>
      <c r="AI86" s="3"/>
      <c r="AJ86" s="3"/>
      <c r="AK86" s="3"/>
    </row>
    <row r="87" spans="1:37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6">
        <f>X49</f>
        <v>41698</v>
      </c>
      <c r="Z87" s="3">
        <f>AH56</f>
        <v>0</v>
      </c>
      <c r="AA87" s="3"/>
      <c r="AB87" s="3">
        <f>IF(B55="","",IF(B55="Yes",1,0))</f>
      </c>
      <c r="AC87" s="3"/>
      <c r="AD87" s="3" t="s">
        <v>57</v>
      </c>
      <c r="AE87" s="3"/>
      <c r="AF87" s="3"/>
      <c r="AG87" s="3"/>
      <c r="AH87" s="3"/>
      <c r="AI87" s="3"/>
      <c r="AJ87" s="3"/>
      <c r="AK87" s="3"/>
    </row>
    <row r="88" spans="1:37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6">
        <f>X60</f>
        <v>41699</v>
      </c>
      <c r="Z88" s="3">
        <f>AH67</f>
        <v>0</v>
      </c>
      <c r="AA88" s="3"/>
      <c r="AB88" s="3">
        <f>IF(B66="","",IF(B66="Yes",1,0))</f>
      </c>
      <c r="AC88" s="3"/>
      <c r="AD88" s="3">
        <f>IF(AD84=FALSE,0,AD86)</f>
        <v>0</v>
      </c>
      <c r="AE88" s="3"/>
      <c r="AF88" s="3"/>
      <c r="AG88" s="3"/>
      <c r="AH88" s="3"/>
      <c r="AI88" s="3"/>
      <c r="AJ88" s="3"/>
      <c r="AK88" s="3"/>
    </row>
    <row r="89" spans="1:37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6">
        <f>X71</f>
        <v>41700</v>
      </c>
      <c r="Z89" s="3">
        <f>AH78</f>
        <v>0</v>
      </c>
      <c r="AA89" s="3"/>
      <c r="AB89" s="3">
        <f>IF(B77="","",IF(B77="Yes",1,0))</f>
      </c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>
        <f>SUM(AB83:AB89)</f>
        <v>0</v>
      </c>
      <c r="AC91" s="3"/>
      <c r="AD91" s="3"/>
      <c r="AE91" s="3"/>
      <c r="AF91" s="3"/>
      <c r="AG91" s="3"/>
      <c r="AH91" s="3"/>
      <c r="AI91" s="3"/>
      <c r="AJ91" s="3"/>
      <c r="AK91" s="3"/>
    </row>
  </sheetData>
  <sheetProtection/>
  <mergeCells count="16">
    <mergeCell ref="A1:L1"/>
    <mergeCell ref="A2:L2"/>
    <mergeCell ref="E11:F11"/>
    <mergeCell ref="E12:F12"/>
    <mergeCell ref="E22:F22"/>
    <mergeCell ref="E23:F23"/>
    <mergeCell ref="E66:F66"/>
    <mergeCell ref="E67:F67"/>
    <mergeCell ref="E77:F77"/>
    <mergeCell ref="E78:F78"/>
    <mergeCell ref="E33:F33"/>
    <mergeCell ref="E34:F34"/>
    <mergeCell ref="E44:F44"/>
    <mergeCell ref="E45:F45"/>
    <mergeCell ref="E55:F55"/>
    <mergeCell ref="E56:F56"/>
  </mergeCells>
  <dataValidations count="2">
    <dataValidation type="whole" allowBlank="1" showInputMessage="1" showErrorMessage="1" sqref="I11 I22 I44 I33 I55 I66 I77">
      <formula1>0</formula1>
      <formula2>100</formula2>
    </dataValidation>
    <dataValidation type="list" allowBlank="1" showInputMessage="1" showErrorMessage="1" sqref="K11 B11:B12 D10:D12 G11:G12 E10 D6:E9 I12 K22 B22:B23 D22:D23 G22:G23 I23 D17:G21 K33 I34 G33:G34 D33:D34 B33:B34 D28:G32 D39:G43 B44:B45 D44:D45 G44:G45 I45 K44 D50:G54 K55 I56 G55:G56 D55:D56 B55:B56 D61:G65 K66 I67 G66:G67 D66:D67 B66:B67 K77 I78 G77:G78 D77:D78 B77:B78 D72:G76 F6:G10">
      <formula1>List1</formula1>
    </dataValidation>
  </dataValidations>
  <printOptions/>
  <pageMargins left="0.75" right="0.75" top="1" bottom="1" header="0.5" footer="0.5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showGridLines="0" workbookViewId="0" topLeftCell="A1">
      <selection activeCell="K30" sqref="K30"/>
    </sheetView>
  </sheetViews>
  <sheetFormatPr defaultColWidth="10.296875" defaultRowHeight="19.5" customHeight="1"/>
  <cols>
    <col min="1" max="7" width="7.59765625" style="1" customWidth="1"/>
    <col min="8" max="8" width="13.09765625" style="1" customWidth="1"/>
    <col min="9" max="9" width="10.69921875" style="1" customWidth="1"/>
    <col min="10" max="10" width="14.09765625" style="1" customWidth="1"/>
    <col min="11" max="11" width="12.69921875" style="1" customWidth="1"/>
    <col min="12" max="12" width="7.59765625" style="1" customWidth="1"/>
    <col min="13" max="16384" width="10.296875" style="1" customWidth="1"/>
  </cols>
  <sheetData>
    <row r="1" spans="1:12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 customHeight="1">
      <c r="A2" s="3"/>
      <c r="B2" s="3" t="s">
        <v>60</v>
      </c>
      <c r="C2" s="3" t="s">
        <v>61</v>
      </c>
      <c r="D2" s="3"/>
      <c r="E2" s="3"/>
      <c r="F2" s="3"/>
      <c r="G2" s="3"/>
      <c r="H2" s="3"/>
      <c r="I2" s="3"/>
      <c r="J2" s="3"/>
      <c r="K2" s="3"/>
      <c r="L2" s="3"/>
    </row>
    <row r="3" spans="1:12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.75" customHeight="1">
      <c r="A4" s="3"/>
      <c r="B4" s="3" t="s">
        <v>62</v>
      </c>
      <c r="C4" s="3"/>
      <c r="D4" s="3"/>
      <c r="E4" s="3"/>
      <c r="F4" s="3"/>
      <c r="G4" s="3" t="s">
        <v>63</v>
      </c>
      <c r="H4" s="3" t="s">
        <v>64</v>
      </c>
      <c r="I4" s="3" t="s">
        <v>65</v>
      </c>
      <c r="J4" s="3" t="s">
        <v>66</v>
      </c>
      <c r="K4" s="102" t="s">
        <v>67</v>
      </c>
      <c r="L4" s="102"/>
    </row>
    <row r="5" spans="1:12" ht="12.75" customHeight="1">
      <c r="A5" s="3"/>
      <c r="B5" s="3" t="s">
        <v>68</v>
      </c>
      <c r="C5" s="3"/>
      <c r="D5" s="3"/>
      <c r="E5" s="3"/>
      <c r="F5" s="3" t="s">
        <v>69</v>
      </c>
      <c r="G5" s="3">
        <v>415</v>
      </c>
      <c r="H5" s="3">
        <v>479</v>
      </c>
      <c r="I5" s="3">
        <v>611</v>
      </c>
      <c r="J5" s="3">
        <v>640</v>
      </c>
      <c r="K5" s="3"/>
      <c r="L5" s="3"/>
    </row>
    <row r="6" spans="1:12" ht="13.5" customHeight="1">
      <c r="A6" s="3"/>
      <c r="B6" s="3"/>
      <c r="C6" s="3"/>
      <c r="D6" s="3"/>
      <c r="E6" s="17"/>
      <c r="F6" s="17"/>
      <c r="G6" s="17"/>
      <c r="H6" s="17"/>
      <c r="I6" s="17"/>
      <c r="J6" s="17"/>
      <c r="K6" s="17"/>
      <c r="L6" s="17" t="s">
        <v>70</v>
      </c>
    </row>
    <row r="7" spans="1:12" ht="12.75" customHeight="1">
      <c r="A7" s="3"/>
      <c r="B7" s="3"/>
      <c r="C7" s="3"/>
      <c r="D7" s="22"/>
      <c r="E7" s="23" t="s">
        <v>2</v>
      </c>
      <c r="F7" s="24">
        <v>1</v>
      </c>
      <c r="G7" s="24">
        <f>$G$5/28*F7</f>
        <v>14.821428571428571</v>
      </c>
      <c r="H7" s="24">
        <f>($H$5/28*F7)-G7</f>
        <v>2.2857142857142865</v>
      </c>
      <c r="I7" s="24">
        <f>($I$5/28*F7)-H7-G7</f>
        <v>4.7142857142857135</v>
      </c>
      <c r="J7" s="24">
        <f>$J$5-I7-H7-G7</f>
        <v>618.1785714285714</v>
      </c>
      <c r="K7" s="24">
        <f>'Week 1'!Z83+'Week 1'!$AD$88/7</f>
        <v>0</v>
      </c>
      <c r="L7" s="25">
        <f>K7</f>
        <v>0</v>
      </c>
    </row>
    <row r="8" spans="1:12" ht="12.75" customHeight="1">
      <c r="A8" s="3"/>
      <c r="B8" s="3"/>
      <c r="C8" s="3"/>
      <c r="D8" s="22"/>
      <c r="E8" s="8"/>
      <c r="F8" s="3">
        <v>2</v>
      </c>
      <c r="G8" s="3">
        <f aca="true" t="shared" si="0" ref="G8:G34">$G$5/28*F8</f>
        <v>29.642857142857142</v>
      </c>
      <c r="H8" s="3">
        <f aca="true" t="shared" si="1" ref="H8:H34">($H$5/28*F8)-G8</f>
        <v>4.571428571428573</v>
      </c>
      <c r="I8" s="3">
        <f aca="true" t="shared" si="2" ref="I8:I34">($I$5/28*F8)-H8-G8</f>
        <v>9.428571428571427</v>
      </c>
      <c r="J8" s="3">
        <f aca="true" t="shared" si="3" ref="J8:J34">$J$5-I8-H8-G8</f>
        <v>596.3571428571429</v>
      </c>
      <c r="K8" s="3">
        <f>'Week 1'!Z84+'Week 1'!$AD$88/7</f>
        <v>0</v>
      </c>
      <c r="L8" s="22">
        <f>L7+K8</f>
        <v>0</v>
      </c>
    </row>
    <row r="9" spans="1:12" ht="12.75" customHeight="1">
      <c r="A9" s="3"/>
      <c r="B9" s="3"/>
      <c r="C9" s="3"/>
      <c r="D9" s="22"/>
      <c r="E9" s="8"/>
      <c r="F9" s="3">
        <v>3</v>
      </c>
      <c r="G9" s="3">
        <f t="shared" si="0"/>
        <v>44.464285714285715</v>
      </c>
      <c r="H9" s="3">
        <f t="shared" si="1"/>
        <v>6.857142857142854</v>
      </c>
      <c r="I9" s="3">
        <f t="shared" si="2"/>
        <v>14.142857142857153</v>
      </c>
      <c r="J9" s="3">
        <f t="shared" si="3"/>
        <v>574.5357142857143</v>
      </c>
      <c r="K9" s="3">
        <f>'Week 1'!Z85+'Week 1'!$AD$88/7</f>
        <v>0</v>
      </c>
      <c r="L9" s="22">
        <f aca="true" t="shared" si="4" ref="L9:L34">L8+K9</f>
        <v>0</v>
      </c>
    </row>
    <row r="10" spans="1:12" ht="12.75" customHeight="1">
      <c r="A10" s="3"/>
      <c r="B10" s="3"/>
      <c r="C10" s="3"/>
      <c r="D10" s="22"/>
      <c r="E10" s="8"/>
      <c r="F10" s="3">
        <v>4</v>
      </c>
      <c r="G10" s="3">
        <f t="shared" si="0"/>
        <v>59.285714285714285</v>
      </c>
      <c r="H10" s="3">
        <f t="shared" si="1"/>
        <v>9.142857142857146</v>
      </c>
      <c r="I10" s="3">
        <f t="shared" si="2"/>
        <v>18.857142857142854</v>
      </c>
      <c r="J10" s="3">
        <f t="shared" si="3"/>
        <v>552.7142857142857</v>
      </c>
      <c r="K10" s="3">
        <f>'Week 1'!Z86+'Week 1'!$AD$88/7</f>
        <v>0</v>
      </c>
      <c r="L10" s="22">
        <f t="shared" si="4"/>
        <v>0</v>
      </c>
    </row>
    <row r="11" spans="1:12" ht="12.75" customHeight="1">
      <c r="A11" s="3"/>
      <c r="B11" s="3"/>
      <c r="C11" s="3"/>
      <c r="D11" s="22"/>
      <c r="E11" s="8"/>
      <c r="F11" s="3">
        <v>5</v>
      </c>
      <c r="G11" s="3">
        <f t="shared" si="0"/>
        <v>74.10714285714286</v>
      </c>
      <c r="H11" s="3">
        <f t="shared" si="1"/>
        <v>11.42857142857143</v>
      </c>
      <c r="I11" s="3">
        <f t="shared" si="2"/>
        <v>23.57142857142857</v>
      </c>
      <c r="J11" s="3">
        <f t="shared" si="3"/>
        <v>530.8928571428571</v>
      </c>
      <c r="K11" s="3">
        <f>'Week 1'!Z87+'Week 1'!$AD$88/7</f>
        <v>0</v>
      </c>
      <c r="L11" s="22">
        <f t="shared" si="4"/>
        <v>0</v>
      </c>
    </row>
    <row r="12" spans="1:12" ht="12.75" customHeight="1">
      <c r="A12" s="3"/>
      <c r="B12" s="3"/>
      <c r="C12" s="3"/>
      <c r="D12" s="22"/>
      <c r="E12" s="8"/>
      <c r="F12" s="3">
        <v>6</v>
      </c>
      <c r="G12" s="3">
        <f t="shared" si="0"/>
        <v>88.92857142857143</v>
      </c>
      <c r="H12" s="3">
        <f t="shared" si="1"/>
        <v>13.714285714285708</v>
      </c>
      <c r="I12" s="3">
        <f t="shared" si="2"/>
        <v>28.285714285714306</v>
      </c>
      <c r="J12" s="3">
        <f t="shared" si="3"/>
        <v>509.07142857142856</v>
      </c>
      <c r="K12" s="3">
        <f>'Week 1'!Z88+'Week 1'!$AD$88/7</f>
        <v>0</v>
      </c>
      <c r="L12" s="22">
        <f t="shared" si="4"/>
        <v>0</v>
      </c>
    </row>
    <row r="13" spans="1:12" ht="13.5" customHeight="1" thickBot="1">
      <c r="A13" s="3"/>
      <c r="B13" s="3"/>
      <c r="C13" s="3"/>
      <c r="D13" s="22"/>
      <c r="E13" s="35"/>
      <c r="F13" s="17">
        <v>7</v>
      </c>
      <c r="G13" s="17">
        <f t="shared" si="0"/>
        <v>103.75</v>
      </c>
      <c r="H13" s="17">
        <f t="shared" si="1"/>
        <v>16</v>
      </c>
      <c r="I13" s="17">
        <f t="shared" si="2"/>
        <v>33</v>
      </c>
      <c r="J13" s="17">
        <f t="shared" si="3"/>
        <v>487.25</v>
      </c>
      <c r="K13" s="17">
        <f>'Week 1'!Z89+'Week 1'!$AD$88/7</f>
        <v>0</v>
      </c>
      <c r="L13" s="36">
        <f t="shared" si="4"/>
        <v>0</v>
      </c>
    </row>
    <row r="14" spans="1:12" ht="12.75" customHeight="1" thickBot="1">
      <c r="A14" s="3"/>
      <c r="B14" s="3"/>
      <c r="C14" s="3"/>
      <c r="D14" s="22"/>
      <c r="E14" s="23" t="s">
        <v>58</v>
      </c>
      <c r="F14" s="24">
        <v>8</v>
      </c>
      <c r="G14" s="24">
        <f t="shared" si="0"/>
        <v>118.57142857142857</v>
      </c>
      <c r="H14" s="24">
        <f t="shared" si="1"/>
        <v>18.285714285714292</v>
      </c>
      <c r="I14" s="24">
        <f t="shared" si="2"/>
        <v>37.71428571428571</v>
      </c>
      <c r="J14" s="24">
        <f t="shared" si="3"/>
        <v>465.42857142857144</v>
      </c>
      <c r="K14" s="24">
        <f>'Week 2'!Z83+'Week 2'!$AD$88/7</f>
        <v>0</v>
      </c>
      <c r="L14" s="25">
        <f t="shared" si="4"/>
        <v>0</v>
      </c>
    </row>
    <row r="15" spans="1:12" ht="12.75" customHeight="1" thickBot="1">
      <c r="A15" s="3"/>
      <c r="B15" s="3"/>
      <c r="C15" s="3"/>
      <c r="D15" s="22"/>
      <c r="E15" s="8"/>
      <c r="F15" s="3">
        <v>9</v>
      </c>
      <c r="G15" s="3">
        <f t="shared" si="0"/>
        <v>133.39285714285714</v>
      </c>
      <c r="H15" s="3">
        <f t="shared" si="1"/>
        <v>20.571428571428584</v>
      </c>
      <c r="I15" s="3">
        <f t="shared" si="2"/>
        <v>42.428571428571445</v>
      </c>
      <c r="J15" s="3">
        <f t="shared" si="3"/>
        <v>443.6071428571429</v>
      </c>
      <c r="K15" s="24">
        <f>'Week 2'!Z84+'Week 2'!$AD$88/7</f>
        <v>0</v>
      </c>
      <c r="L15" s="22">
        <f t="shared" si="4"/>
        <v>0</v>
      </c>
    </row>
    <row r="16" spans="1:12" ht="12.75" customHeight="1" thickBot="1">
      <c r="A16" s="3"/>
      <c r="B16" s="3"/>
      <c r="C16" s="3"/>
      <c r="D16" s="22"/>
      <c r="E16" s="8"/>
      <c r="F16" s="3">
        <v>10</v>
      </c>
      <c r="G16" s="3">
        <f t="shared" si="0"/>
        <v>148.21428571428572</v>
      </c>
      <c r="H16" s="3">
        <f t="shared" si="1"/>
        <v>22.85714285714286</v>
      </c>
      <c r="I16" s="3">
        <f t="shared" si="2"/>
        <v>47.14285714285714</v>
      </c>
      <c r="J16" s="3">
        <f t="shared" si="3"/>
        <v>421.7857142857143</v>
      </c>
      <c r="K16" s="24">
        <f>'Week 2'!Z85+'Week 2'!$AD$88/7</f>
        <v>0</v>
      </c>
      <c r="L16" s="22">
        <f t="shared" si="4"/>
        <v>0</v>
      </c>
    </row>
    <row r="17" spans="1:12" ht="12.75" customHeight="1" thickBot="1">
      <c r="A17" s="3"/>
      <c r="B17" s="3"/>
      <c r="C17" s="3"/>
      <c r="D17" s="22"/>
      <c r="E17" s="8"/>
      <c r="F17" s="3">
        <v>11</v>
      </c>
      <c r="G17" s="3">
        <f t="shared" si="0"/>
        <v>163.03571428571428</v>
      </c>
      <c r="H17" s="3">
        <f t="shared" si="1"/>
        <v>25.142857142857167</v>
      </c>
      <c r="I17" s="3">
        <f t="shared" si="2"/>
        <v>51.85714285714286</v>
      </c>
      <c r="J17" s="3">
        <f t="shared" si="3"/>
        <v>399.9642857142857</v>
      </c>
      <c r="K17" s="24">
        <f>'Week 2'!Z86+'Week 2'!$AD$88/7</f>
        <v>0</v>
      </c>
      <c r="L17" s="22">
        <f t="shared" si="4"/>
        <v>0</v>
      </c>
    </row>
    <row r="18" spans="1:12" ht="12.75" customHeight="1" thickBot="1">
      <c r="A18" s="3"/>
      <c r="B18" s="3"/>
      <c r="C18" s="3"/>
      <c r="D18" s="22"/>
      <c r="E18" s="8"/>
      <c r="F18" s="3">
        <v>12</v>
      </c>
      <c r="G18" s="3">
        <f t="shared" si="0"/>
        <v>177.85714285714286</v>
      </c>
      <c r="H18" s="3">
        <f t="shared" si="1"/>
        <v>27.428571428571416</v>
      </c>
      <c r="I18" s="3">
        <f t="shared" si="2"/>
        <v>56.57142857142861</v>
      </c>
      <c r="J18" s="3">
        <f t="shared" si="3"/>
        <v>378.142857142857</v>
      </c>
      <c r="K18" s="24">
        <f>'Week 2'!Z87+'Week 2'!$AD$88/7</f>
        <v>0</v>
      </c>
      <c r="L18" s="22">
        <f t="shared" si="4"/>
        <v>0</v>
      </c>
    </row>
    <row r="19" spans="1:12" ht="12.75" customHeight="1" thickBot="1">
      <c r="A19" s="3"/>
      <c r="B19" s="3"/>
      <c r="C19" s="3"/>
      <c r="D19" s="22"/>
      <c r="E19" s="8"/>
      <c r="F19" s="3">
        <v>13</v>
      </c>
      <c r="G19" s="3">
        <f t="shared" si="0"/>
        <v>192.67857142857142</v>
      </c>
      <c r="H19" s="3">
        <f t="shared" si="1"/>
        <v>29.714285714285722</v>
      </c>
      <c r="I19" s="3">
        <f t="shared" si="2"/>
        <v>61.285714285714306</v>
      </c>
      <c r="J19" s="3">
        <f t="shared" si="3"/>
        <v>356.32142857142856</v>
      </c>
      <c r="K19" s="24">
        <f>'Week 2'!Z88+'Week 2'!$AD$88/7</f>
        <v>0</v>
      </c>
      <c r="L19" s="22">
        <f t="shared" si="4"/>
        <v>0</v>
      </c>
    </row>
    <row r="20" spans="1:12" ht="13.5" customHeight="1" thickBot="1">
      <c r="A20" s="3"/>
      <c r="B20" s="3"/>
      <c r="C20" s="3"/>
      <c r="D20" s="22"/>
      <c r="E20" s="35"/>
      <c r="F20" s="17">
        <v>14</v>
      </c>
      <c r="G20" s="17">
        <f t="shared" si="0"/>
        <v>207.5</v>
      </c>
      <c r="H20" s="17">
        <f t="shared" si="1"/>
        <v>32</v>
      </c>
      <c r="I20" s="17">
        <f t="shared" si="2"/>
        <v>66</v>
      </c>
      <c r="J20" s="17">
        <f t="shared" si="3"/>
        <v>334.5</v>
      </c>
      <c r="K20" s="24">
        <f>'Week 2'!Z89+'Week 2'!$AD$88/7</f>
        <v>0</v>
      </c>
      <c r="L20" s="36">
        <f t="shared" si="4"/>
        <v>0</v>
      </c>
    </row>
    <row r="21" spans="1:12" ht="12.75" customHeight="1" thickBot="1">
      <c r="A21" s="3"/>
      <c r="B21" s="3"/>
      <c r="C21" s="3"/>
      <c r="D21" s="22"/>
      <c r="E21" s="23" t="s">
        <v>59</v>
      </c>
      <c r="F21" s="24">
        <v>15</v>
      </c>
      <c r="G21" s="24">
        <f t="shared" si="0"/>
        <v>222.32142857142856</v>
      </c>
      <c r="H21" s="24">
        <f t="shared" si="1"/>
        <v>34.285714285714334</v>
      </c>
      <c r="I21" s="24">
        <f t="shared" si="2"/>
        <v>70.71428571428572</v>
      </c>
      <c r="J21" s="24">
        <f t="shared" si="3"/>
        <v>312.67857142857133</v>
      </c>
      <c r="K21" s="24">
        <f>'Week 3'!Z83+'Week 3'!$AD$88/7</f>
        <v>0</v>
      </c>
      <c r="L21" s="25">
        <f t="shared" si="4"/>
        <v>0</v>
      </c>
    </row>
    <row r="22" spans="1:12" ht="12.75" customHeight="1" thickBot="1">
      <c r="A22" s="3"/>
      <c r="B22" s="3"/>
      <c r="C22" s="3"/>
      <c r="D22" s="22"/>
      <c r="E22" s="8"/>
      <c r="F22" s="3">
        <v>16</v>
      </c>
      <c r="G22" s="3">
        <f t="shared" si="0"/>
        <v>237.14285714285714</v>
      </c>
      <c r="H22" s="3">
        <f t="shared" si="1"/>
        <v>36.571428571428584</v>
      </c>
      <c r="I22" s="3">
        <f t="shared" si="2"/>
        <v>75.42857142857142</v>
      </c>
      <c r="J22" s="3">
        <f t="shared" si="3"/>
        <v>290.8571428571429</v>
      </c>
      <c r="K22" s="24">
        <f>'Week 3'!Z84+'Week 3'!$AD$88/7</f>
        <v>0</v>
      </c>
      <c r="L22" s="22">
        <f t="shared" si="4"/>
        <v>0</v>
      </c>
    </row>
    <row r="23" spans="1:12" ht="12.75" customHeight="1" thickBot="1">
      <c r="A23" s="3"/>
      <c r="B23" s="3"/>
      <c r="C23" s="3"/>
      <c r="D23" s="22"/>
      <c r="E23" s="8"/>
      <c r="F23" s="3">
        <v>17</v>
      </c>
      <c r="G23" s="3">
        <f t="shared" si="0"/>
        <v>251.96428571428572</v>
      </c>
      <c r="H23" s="3">
        <f t="shared" si="1"/>
        <v>38.85714285714283</v>
      </c>
      <c r="I23" s="3">
        <f t="shared" si="2"/>
        <v>80.14285714285717</v>
      </c>
      <c r="J23" s="3">
        <f t="shared" si="3"/>
        <v>269.0357142857143</v>
      </c>
      <c r="K23" s="24">
        <f>'Week 3'!Z85+'Week 3'!$AD$88/7</f>
        <v>0</v>
      </c>
      <c r="L23" s="22">
        <f t="shared" si="4"/>
        <v>0</v>
      </c>
    </row>
    <row r="24" spans="1:12" ht="12.75" customHeight="1" thickBot="1">
      <c r="A24" s="3"/>
      <c r="B24" s="3"/>
      <c r="C24" s="3"/>
      <c r="D24" s="22"/>
      <c r="E24" s="8"/>
      <c r="F24" s="3">
        <v>18</v>
      </c>
      <c r="G24" s="3">
        <f t="shared" si="0"/>
        <v>266.7857142857143</v>
      </c>
      <c r="H24" s="3">
        <f t="shared" si="1"/>
        <v>41.14285714285717</v>
      </c>
      <c r="I24" s="3">
        <f t="shared" si="2"/>
        <v>84.85714285714289</v>
      </c>
      <c r="J24" s="3">
        <f t="shared" si="3"/>
        <v>247.21428571428572</v>
      </c>
      <c r="K24" s="24">
        <f>'Week 3'!Z86+'Week 3'!$AD$88/7</f>
        <v>0</v>
      </c>
      <c r="L24" s="22">
        <f t="shared" si="4"/>
        <v>0</v>
      </c>
    </row>
    <row r="25" spans="1:12" ht="12.75" customHeight="1" thickBot="1">
      <c r="A25" s="3"/>
      <c r="B25" s="3"/>
      <c r="C25" s="3"/>
      <c r="D25" s="22"/>
      <c r="E25" s="8"/>
      <c r="F25" s="3">
        <v>19</v>
      </c>
      <c r="G25" s="3">
        <f t="shared" si="0"/>
        <v>281.60714285714283</v>
      </c>
      <c r="H25" s="3">
        <f t="shared" si="1"/>
        <v>43.428571428571445</v>
      </c>
      <c r="I25" s="3">
        <f t="shared" si="2"/>
        <v>89.57142857142861</v>
      </c>
      <c r="J25" s="3">
        <f t="shared" si="3"/>
        <v>225.39285714285705</v>
      </c>
      <c r="K25" s="24">
        <f>'Week 3'!Z87+'Week 3'!$AD$88/7</f>
        <v>0</v>
      </c>
      <c r="L25" s="22">
        <f t="shared" si="4"/>
        <v>0</v>
      </c>
    </row>
    <row r="26" spans="1:12" ht="12.75" customHeight="1" thickBot="1">
      <c r="A26" s="3"/>
      <c r="B26" s="3"/>
      <c r="C26" s="3"/>
      <c r="D26" s="22"/>
      <c r="E26" s="8"/>
      <c r="F26" s="3">
        <v>20</v>
      </c>
      <c r="G26" s="3">
        <f t="shared" si="0"/>
        <v>296.42857142857144</v>
      </c>
      <c r="H26" s="3">
        <f t="shared" si="1"/>
        <v>45.71428571428572</v>
      </c>
      <c r="I26" s="3">
        <f t="shared" si="2"/>
        <v>94.28571428571428</v>
      </c>
      <c r="J26" s="3">
        <f t="shared" si="3"/>
        <v>203.5714285714286</v>
      </c>
      <c r="K26" s="24">
        <f>'Week 3'!Z88+'Week 3'!$AD$88/7</f>
        <v>0</v>
      </c>
      <c r="L26" s="22">
        <f t="shared" si="4"/>
        <v>0</v>
      </c>
    </row>
    <row r="27" spans="1:12" ht="13.5" customHeight="1" thickBot="1">
      <c r="A27" s="3"/>
      <c r="B27" s="3"/>
      <c r="C27" s="3"/>
      <c r="D27" s="22"/>
      <c r="E27" s="35"/>
      <c r="F27" s="17">
        <v>21</v>
      </c>
      <c r="G27" s="17">
        <f t="shared" si="0"/>
        <v>311.25</v>
      </c>
      <c r="H27" s="17">
        <f t="shared" si="1"/>
        <v>48</v>
      </c>
      <c r="I27" s="17">
        <f t="shared" si="2"/>
        <v>99.00000000000006</v>
      </c>
      <c r="J27" s="17">
        <f t="shared" si="3"/>
        <v>181.75</v>
      </c>
      <c r="K27" s="24">
        <f>'Week 3'!Z89+'Week 3'!$AD$88/7</f>
        <v>0</v>
      </c>
      <c r="L27" s="36">
        <f t="shared" si="4"/>
        <v>0</v>
      </c>
    </row>
    <row r="28" spans="1:12" ht="12.75" customHeight="1" thickBot="1">
      <c r="A28" s="3"/>
      <c r="B28" s="3"/>
      <c r="C28" s="3"/>
      <c r="D28" s="22"/>
      <c r="E28" s="23" t="s">
        <v>71</v>
      </c>
      <c r="F28" s="24">
        <v>22</v>
      </c>
      <c r="G28" s="24">
        <f t="shared" si="0"/>
        <v>326.07142857142856</v>
      </c>
      <c r="H28" s="24">
        <f t="shared" si="1"/>
        <v>50.285714285714334</v>
      </c>
      <c r="I28" s="24">
        <f t="shared" si="2"/>
        <v>103.71428571428572</v>
      </c>
      <c r="J28" s="24">
        <f t="shared" si="3"/>
        <v>159.92857142857133</v>
      </c>
      <c r="K28" s="24">
        <f>'Week 4'!Z83+'Week 4'!$AD$88/7</f>
        <v>0</v>
      </c>
      <c r="L28" s="25">
        <f t="shared" si="4"/>
        <v>0</v>
      </c>
    </row>
    <row r="29" spans="1:12" ht="12.75" customHeight="1" thickBot="1">
      <c r="A29" s="3"/>
      <c r="B29" s="3"/>
      <c r="C29" s="3"/>
      <c r="D29" s="22"/>
      <c r="E29" s="8"/>
      <c r="F29" s="3">
        <v>23</v>
      </c>
      <c r="G29" s="3">
        <f t="shared" si="0"/>
        <v>340.8928571428571</v>
      </c>
      <c r="H29" s="3">
        <f t="shared" si="1"/>
        <v>52.57142857142861</v>
      </c>
      <c r="I29" s="3">
        <f t="shared" si="2"/>
        <v>108.42857142857144</v>
      </c>
      <c r="J29" s="3">
        <f t="shared" si="3"/>
        <v>138.10714285714283</v>
      </c>
      <c r="K29" s="24">
        <f>'Week 4'!Z84+'Week 4'!$AD$88/7</f>
        <v>0</v>
      </c>
      <c r="L29" s="22">
        <f t="shared" si="4"/>
        <v>0</v>
      </c>
    </row>
    <row r="30" spans="1:12" ht="12.75" customHeight="1" thickBot="1">
      <c r="A30" s="3"/>
      <c r="B30" s="3"/>
      <c r="C30" s="3"/>
      <c r="D30" s="22"/>
      <c r="E30" s="8"/>
      <c r="F30" s="3">
        <v>24</v>
      </c>
      <c r="G30" s="3">
        <f t="shared" si="0"/>
        <v>355.7142857142857</v>
      </c>
      <c r="H30" s="3">
        <f t="shared" si="1"/>
        <v>54.85714285714283</v>
      </c>
      <c r="I30" s="3">
        <f t="shared" si="2"/>
        <v>113.14285714285722</v>
      </c>
      <c r="J30" s="3">
        <f t="shared" si="3"/>
        <v>116.28571428571422</v>
      </c>
      <c r="K30" s="24">
        <f>'Week 4'!Z85+'Week 4'!$AD$88/7</f>
        <v>0</v>
      </c>
      <c r="L30" s="22">
        <f t="shared" si="4"/>
        <v>0</v>
      </c>
    </row>
    <row r="31" spans="1:12" ht="12.75" customHeight="1" thickBot="1">
      <c r="A31" s="3"/>
      <c r="B31" s="3"/>
      <c r="C31" s="3"/>
      <c r="D31" s="22"/>
      <c r="E31" s="8"/>
      <c r="F31" s="3">
        <v>25</v>
      </c>
      <c r="G31" s="3">
        <f t="shared" si="0"/>
        <v>370.5357142857143</v>
      </c>
      <c r="H31" s="3">
        <f t="shared" si="1"/>
        <v>57.14285714285717</v>
      </c>
      <c r="I31" s="3">
        <f t="shared" si="2"/>
        <v>117.85714285714289</v>
      </c>
      <c r="J31" s="3">
        <f t="shared" si="3"/>
        <v>94.46428571428567</v>
      </c>
      <c r="K31" s="24">
        <f>'Week 4'!Z86+'Week 4'!$AD$88/7</f>
        <v>0</v>
      </c>
      <c r="L31" s="22">
        <f t="shared" si="4"/>
        <v>0</v>
      </c>
    </row>
    <row r="32" spans="1:12" ht="12.75" customHeight="1" thickBot="1">
      <c r="A32" s="3"/>
      <c r="B32" s="3"/>
      <c r="C32" s="3"/>
      <c r="D32" s="22"/>
      <c r="E32" s="8"/>
      <c r="F32" s="3">
        <v>26</v>
      </c>
      <c r="G32" s="3">
        <f t="shared" si="0"/>
        <v>385.35714285714283</v>
      </c>
      <c r="H32" s="3">
        <f t="shared" si="1"/>
        <v>59.428571428571445</v>
      </c>
      <c r="I32" s="3">
        <f t="shared" si="2"/>
        <v>122.57142857142861</v>
      </c>
      <c r="J32" s="3">
        <f t="shared" si="3"/>
        <v>72.64285714285705</v>
      </c>
      <c r="K32" s="24">
        <f>'Week 4'!Z87+'Week 4'!$AD$88/7</f>
        <v>0</v>
      </c>
      <c r="L32" s="22">
        <f t="shared" si="4"/>
        <v>0</v>
      </c>
    </row>
    <row r="33" spans="1:12" ht="12.75" customHeight="1" thickBot="1">
      <c r="A33" s="3"/>
      <c r="B33" s="3"/>
      <c r="C33" s="3"/>
      <c r="D33" s="22"/>
      <c r="E33" s="8"/>
      <c r="F33" s="3">
        <v>27</v>
      </c>
      <c r="G33" s="3">
        <f t="shared" si="0"/>
        <v>400.17857142857144</v>
      </c>
      <c r="H33" s="3">
        <f t="shared" si="1"/>
        <v>61.71428571428572</v>
      </c>
      <c r="I33" s="3">
        <f t="shared" si="2"/>
        <v>127.28571428571433</v>
      </c>
      <c r="J33" s="3">
        <f t="shared" si="3"/>
        <v>50.8214285714285</v>
      </c>
      <c r="K33" s="24">
        <f>'Week 4'!Z88+'Week 4'!$AD$88/7</f>
        <v>0</v>
      </c>
      <c r="L33" s="22">
        <f t="shared" si="4"/>
        <v>0</v>
      </c>
    </row>
    <row r="34" spans="1:12" ht="13.5" customHeight="1" thickBot="1">
      <c r="A34" s="3"/>
      <c r="B34" s="3"/>
      <c r="C34" s="3"/>
      <c r="D34" s="22"/>
      <c r="E34" s="35"/>
      <c r="F34" s="17">
        <v>28</v>
      </c>
      <c r="G34" s="17">
        <f t="shared" si="0"/>
        <v>415</v>
      </c>
      <c r="H34" s="17">
        <f t="shared" si="1"/>
        <v>64</v>
      </c>
      <c r="I34" s="17">
        <f t="shared" si="2"/>
        <v>132</v>
      </c>
      <c r="J34" s="17">
        <f t="shared" si="3"/>
        <v>29</v>
      </c>
      <c r="K34" s="24">
        <f>'Week 4'!Z89+'Week 4'!$AD$88/7</f>
        <v>0</v>
      </c>
      <c r="L34" s="36">
        <f t="shared" si="4"/>
        <v>0</v>
      </c>
    </row>
  </sheetData>
  <sheetProtection/>
  <mergeCells count="1">
    <mergeCell ref="K4:L4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raptor675</dc:creator>
  <cp:keywords/>
  <dc:description/>
  <cp:lastModifiedBy>Scott Thiele</cp:lastModifiedBy>
  <dcterms:created xsi:type="dcterms:W3CDTF">2012-01-09T18:29:19Z</dcterms:created>
  <dcterms:modified xsi:type="dcterms:W3CDTF">2014-01-16T19:50:42Z</dcterms:modified>
  <cp:category/>
  <cp:version/>
  <cp:contentType/>
  <cp:contentStatus/>
</cp:coreProperties>
</file>